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<sst xmlns="http://schemas.openxmlformats.org/spreadsheetml/2006/main" count="304" uniqueCount="135">
  <si>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</si>
  <si>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</si>
  <si>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</si>
  <si>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</si>
  <si>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</si>
  <si>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</si>
  <si>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</si>
  <si>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</si>
  <si>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</si>
  <si>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</si>
  <si>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</si>
  <si>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</si>
  <si>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</si>
  <si>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</si>
  <si>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</si>
  <si>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</si>
  <si>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</si>
  <si>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</si>
  <si>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</si>
  <si>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</si>
  <si>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</si>
  <si>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</si>
  <si>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</si>
  <si>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</si>
  <si>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</si>
  <si>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</si>
  <si>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</si>
  <si>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</si>
  <si>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</si>
  <si>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</si>
  <si>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</si>
  <si>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</si>
  <si>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</si>
  <si>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</si>
  <si>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</si>
  <si>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</si>
  <si>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</si>
  <si>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</si>
  <si>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</si>
  <si>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</si>
  <si>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</si>
  <si>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</si>
  <si>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</si>
  <si>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</si>
  <si>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</si>
  <si>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</si>
  <si>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</si>
  <si>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</si>
  <si>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</si>
  <si>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</si>
  <si>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</si>
  <si>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</si>
  <si>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</si>
  <si>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</si>
  <si>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</si>
  <si>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</si>
  <si>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</si>
  <si>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</si>
  <si>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</si>
  <si>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</si>
  <si>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</si>
  <si>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</si>
  <si>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</si>
  <si>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</si>
  <si>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</si>
  <si>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</si>
  <si>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</si>
  <si>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</si>
  <si>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</si>
  <si>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</si>
  <si>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</si>
  <si>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</si>
  <si>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</si>
  <si>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</si>
  <si>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</si>
  <si>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</si>
  <si>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</si>
  <si>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</si>
  <si>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</si>
  <si>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</si>
  <si>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</si>
  <si>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</si>
  <si>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</si>
  <si>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</si>
  <si>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</si>
  <si>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</si>
  <si>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</si>
  <si>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</si>
  <si>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</si>
  <si>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</si>
  <si>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</si>
  <si>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</si>
  <si>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</si>
  <si>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</si>
  <si>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</si>
  <si>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</si>
  <si>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</si>
  <si>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</si>
  <si>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</si>
  <si>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</si>
  <si>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</si>
  <si>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</si>
  <si>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</si>
  <si>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</si>
  <si>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</si>
  <si>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</si>
  <si>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</si>
  <si>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</si>
  <si>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</si>
  <si>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</si>
  <si>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</si>
  <si>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>FABILAVIA LAGARES MORETA</t>
  </si>
  <si>
    <t>MINERVA ALBILENY DE LOS SANTOS ALCA</t>
  </si>
  <si>
    <t>ERNESTO TEJADA PEREZ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</si>
  <si>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</si>
  <si>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</si>
  <si>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</si>
  <si>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</si>
  <si>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</si>
  <si>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</si>
  <si>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</si>
  <si>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</si>
  <si>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</si>
  <si>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</si>
  <si>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</si>
  <si>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</si>
  <si>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YANIBEL ESTEFANY LOPEZ ALMONTE</t>
  </si>
  <si>
    <t>JAIME VLADIMIR TAVERAS AQUINO</t>
  </si>
  <si>
    <t>MARCELO ALCANTARA</t>
  </si>
  <si>
    <t>ASISTENTE DEL DIRECTOR</t>
  </si>
  <si>
    <t>WILFREDO RAMIREZ DE LOS SANTOS</t>
  </si>
  <si>
    <t>INSPECTOR (A) PROVINCIAL</t>
  </si>
  <si>
    <t>CORRESPONDIENTE AL MES DE FEBRERO,  2023</t>
  </si>
  <si>
    <t>VALERIO MONTERO MONTERO</t>
  </si>
  <si>
    <t xml:space="preserve">RUTH DEARLING ROSARIO JUAN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</si>
</sst>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5</xdr:col>
      <xdr:colOff>981075</xdr:colOff>
      <xdr:row>3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0" y="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4"/>
  <sheetViews>
    <sheetView showGridLines="0" tabSelected="1" workbookViewId="0" topLeftCell="D1">
      <selection activeCell="O24" sqref="O24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5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54" t="s">
        <v>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4"/>
    </row>
    <row r="5" spans="1:16" ht="12" customHeight="1">
      <c r="A5" s="54" t="s">
        <v>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4"/>
    </row>
    <row r="6" spans="1:16" ht="15.7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4"/>
    </row>
    <row r="7" spans="1:16" ht="11.25" customHeight="1">
      <c r="A7" s="56" t="s">
        <v>25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4"/>
    </row>
    <row r="8" spans="1:15" s="5" customFormat="1" ht="12" customHeight="1">
      <c r="A8" s="47" t="s">
        <v>20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5" customFormat="1" ht="12" customHeight="1">
      <c r="A9" s="47" t="s">
        <v>132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2" customHeight="1" thickBot="1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49" t="s">
        <v>21</v>
      </c>
      <c r="I11" s="50"/>
      <c r="J11" s="50"/>
      <c r="K11" s="50"/>
      <c r="L11" s="50"/>
      <c r="M11" s="51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122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101</v>
      </c>
    </row>
    <row r="13" spans="1:15" s="18" customFormat="1" ht="22.5" customHeight="1">
      <c r="A13" s="35">
        <v>1</v>
      </c>
      <c r="B13" s="36" t="s">
        <v>30</v>
      </c>
      <c r="C13" s="36" t="s">
        <v>74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55337.92</v>
      </c>
      <c r="J13" s="40">
        <v>4943.8</v>
      </c>
      <c r="K13" s="40"/>
      <c r="L13" s="40">
        <v>25</v>
      </c>
      <c r="M13" s="40">
        <f>SUM(H13:L13)</f>
        <v>68342.72</v>
      </c>
      <c r="N13" s="41">
        <f aca="true" t="shared" si="0" ref="N13:N20">+F13-M13</f>
        <v>211657.28</v>
      </c>
      <c r="O13" s="42" t="s">
        <v>105</v>
      </c>
    </row>
    <row r="14" spans="1:15" s="18" customFormat="1" ht="22.5" customHeight="1">
      <c r="A14" s="35">
        <v>2</v>
      </c>
      <c r="B14" s="36" t="s">
        <v>31</v>
      </c>
      <c r="C14" s="36" t="s">
        <v>75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>SUM(H14:L14)</f>
        <v>29813.37</v>
      </c>
      <c r="N14" s="41">
        <f t="shared" si="0"/>
        <v>110186.63</v>
      </c>
      <c r="O14" s="42" t="s">
        <v>105</v>
      </c>
    </row>
    <row r="15" spans="1:15" s="18" customFormat="1" ht="25.5" customHeight="1">
      <c r="A15" s="35">
        <v>3</v>
      </c>
      <c r="B15" s="36" t="s">
        <v>54</v>
      </c>
      <c r="C15" s="36" t="s">
        <v>73</v>
      </c>
      <c r="D15" s="36" t="s">
        <v>72</v>
      </c>
      <c r="E15" s="36" t="s">
        <v>65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>SUM(H15:L15)</f>
        <v>1207</v>
      </c>
      <c r="N15" s="41">
        <f t="shared" si="0"/>
        <v>18793</v>
      </c>
      <c r="O15" s="42" t="s">
        <v>105</v>
      </c>
    </row>
    <row r="16" spans="1:15" s="18" customFormat="1" ht="25.5" customHeight="1">
      <c r="A16" s="35">
        <v>4</v>
      </c>
      <c r="B16" s="36" t="s">
        <v>51</v>
      </c>
      <c r="C16" s="36" t="s">
        <v>73</v>
      </c>
      <c r="D16" s="36" t="s">
        <v>72</v>
      </c>
      <c r="E16" s="36" t="s">
        <v>65</v>
      </c>
      <c r="F16" s="39">
        <v>40000</v>
      </c>
      <c r="G16" s="39"/>
      <c r="H16" s="39">
        <v>1148</v>
      </c>
      <c r="I16" s="39">
        <v>442.65</v>
      </c>
      <c r="J16" s="40">
        <v>1216</v>
      </c>
      <c r="K16" s="40"/>
      <c r="L16" s="40">
        <v>25</v>
      </c>
      <c r="M16" s="40">
        <f>SUM(H16:L16)</f>
        <v>2831.65</v>
      </c>
      <c r="N16" s="41">
        <f t="shared" si="0"/>
        <v>37168.35</v>
      </c>
      <c r="O16" s="42" t="s">
        <v>105</v>
      </c>
    </row>
    <row r="17" spans="1:15" s="18" customFormat="1" ht="25.5" customHeight="1">
      <c r="A17" s="35">
        <v>5</v>
      </c>
      <c r="B17" s="36" t="s">
        <v>108</v>
      </c>
      <c r="C17" s="36" t="s">
        <v>73</v>
      </c>
      <c r="D17" s="36" t="s">
        <v>72</v>
      </c>
      <c r="E17" s="36" t="s">
        <v>65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>SUM(H17:L17)</f>
        <v>3832.83</v>
      </c>
      <c r="N17" s="41">
        <f t="shared" si="0"/>
        <v>41167.17</v>
      </c>
      <c r="O17" s="42" t="s">
        <v>106</v>
      </c>
    </row>
    <row r="18" spans="1:15" s="18" customFormat="1" ht="25.5" customHeight="1">
      <c r="A18" s="35">
        <v>6</v>
      </c>
      <c r="B18" s="36" t="s">
        <v>2</v>
      </c>
      <c r="C18" s="36" t="s">
        <v>89</v>
      </c>
      <c r="D18" s="36" t="s">
        <v>72</v>
      </c>
      <c r="E18" s="37" t="s">
        <v>17</v>
      </c>
      <c r="F18" s="38">
        <v>60000</v>
      </c>
      <c r="G18" s="38"/>
      <c r="H18" s="39">
        <v>1722</v>
      </c>
      <c r="I18" s="39">
        <v>3486.68</v>
      </c>
      <c r="J18" s="40">
        <v>1824</v>
      </c>
      <c r="K18" s="40">
        <v>3987.2</v>
      </c>
      <c r="L18" s="40">
        <f>K18+25</f>
        <v>4012.2</v>
      </c>
      <c r="M18" s="40">
        <f>H18+I18+J18+L18</f>
        <v>11044.880000000001</v>
      </c>
      <c r="N18" s="41">
        <f t="shared" si="0"/>
        <v>48955.119999999995</v>
      </c>
      <c r="O18" s="42" t="s">
        <v>106</v>
      </c>
    </row>
    <row r="19" spans="1:15" s="18" customFormat="1" ht="24" customHeight="1">
      <c r="A19" s="35">
        <v>7</v>
      </c>
      <c r="B19" s="36" t="s">
        <v>128</v>
      </c>
      <c r="C19" s="36" t="s">
        <v>129</v>
      </c>
      <c r="D19" s="36" t="s">
        <v>72</v>
      </c>
      <c r="E19" s="36" t="s">
        <v>16</v>
      </c>
      <c r="F19" s="39">
        <v>35000</v>
      </c>
      <c r="G19" s="39"/>
      <c r="H19" s="39">
        <v>1004.5</v>
      </c>
      <c r="I19" s="39"/>
      <c r="J19" s="40">
        <v>1064</v>
      </c>
      <c r="K19" s="40"/>
      <c r="L19" s="40">
        <v>25</v>
      </c>
      <c r="M19" s="40">
        <f>SUM(H19:L19)</f>
        <v>2093.5</v>
      </c>
      <c r="N19" s="41">
        <f>+F19-M19</f>
        <v>32906.5</v>
      </c>
      <c r="O19" s="42" t="s">
        <v>105</v>
      </c>
    </row>
    <row r="20" spans="1:15" s="18" customFormat="1" ht="22.5" customHeight="1">
      <c r="A20" s="35">
        <v>8</v>
      </c>
      <c r="B20" s="36" t="s">
        <v>47</v>
      </c>
      <c r="C20" s="36" t="s">
        <v>58</v>
      </c>
      <c r="D20" s="36" t="s">
        <v>72</v>
      </c>
      <c r="E20" s="36" t="s">
        <v>16</v>
      </c>
      <c r="F20" s="39">
        <v>45000</v>
      </c>
      <c r="G20" s="39"/>
      <c r="H20" s="39">
        <v>1291.5</v>
      </c>
      <c r="I20" s="39">
        <v>1148.33</v>
      </c>
      <c r="J20" s="40">
        <v>1368</v>
      </c>
      <c r="K20" s="40"/>
      <c r="L20" s="40">
        <v>25</v>
      </c>
      <c r="M20" s="40">
        <f aca="true" t="shared" si="1" ref="M20:M32">SUM(H20:L20)</f>
        <v>3832.83</v>
      </c>
      <c r="N20" s="41">
        <f t="shared" si="0"/>
        <v>41167.17</v>
      </c>
      <c r="O20" s="42" t="s">
        <v>105</v>
      </c>
    </row>
    <row r="21" spans="1:15" s="18" customFormat="1" ht="22.5" customHeight="1">
      <c r="A21" s="35">
        <v>9</v>
      </c>
      <c r="B21" s="36" t="s">
        <v>94</v>
      </c>
      <c r="C21" s="36" t="s">
        <v>77</v>
      </c>
      <c r="D21" s="36" t="s">
        <v>72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1"/>
        <v>1207</v>
      </c>
      <c r="N21" s="41">
        <f aca="true" t="shared" si="2" ref="N21:N48">+F21-M21</f>
        <v>18793</v>
      </c>
      <c r="O21" s="40" t="s">
        <v>106</v>
      </c>
    </row>
    <row r="22" spans="1:15" s="18" customFormat="1" ht="22.5" customHeight="1">
      <c r="A22" s="35">
        <v>10</v>
      </c>
      <c r="B22" s="36" t="s">
        <v>133</v>
      </c>
      <c r="C22" s="36" t="s">
        <v>77</v>
      </c>
      <c r="D22" s="36" t="s">
        <v>72</v>
      </c>
      <c r="E22" s="36" t="s">
        <v>16</v>
      </c>
      <c r="F22" s="39">
        <v>20000</v>
      </c>
      <c r="G22" s="39"/>
      <c r="H22" s="39">
        <v>574</v>
      </c>
      <c r="I22" s="39"/>
      <c r="J22" s="40">
        <v>608</v>
      </c>
      <c r="K22" s="40"/>
      <c r="L22" s="40">
        <v>25</v>
      </c>
      <c r="M22" s="40">
        <f t="shared" si="1"/>
        <v>1207</v>
      </c>
      <c r="N22" s="41">
        <f t="shared" si="2"/>
        <v>18793</v>
      </c>
      <c r="O22" s="42" t="s">
        <v>105</v>
      </c>
    </row>
    <row r="23" spans="1:15" s="18" customFormat="1" ht="22.5" customHeight="1">
      <c r="A23" s="35">
        <v>11</v>
      </c>
      <c r="B23" s="36" t="s">
        <v>134</v>
      </c>
      <c r="C23" s="36" t="s">
        <v>77</v>
      </c>
      <c r="D23" s="36" t="s">
        <v>72</v>
      </c>
      <c r="E23" s="36" t="s">
        <v>16</v>
      </c>
      <c r="F23" s="39">
        <v>20000</v>
      </c>
      <c r="G23" s="39"/>
      <c r="H23" s="39">
        <v>574</v>
      </c>
      <c r="I23" s="39"/>
      <c r="J23" s="40">
        <v>608</v>
      </c>
      <c r="K23" s="40"/>
      <c r="L23" s="40">
        <v>25</v>
      </c>
      <c r="M23" s="40">
        <f>SUM(H23:L23)</f>
        <v>1207</v>
      </c>
      <c r="N23" s="41">
        <f>+F23-M23</f>
        <v>18793</v>
      </c>
      <c r="O23" s="42" t="s">
        <v>106</v>
      </c>
    </row>
    <row r="24" spans="1:15" s="18" customFormat="1" ht="22.5" customHeight="1">
      <c r="A24" s="35">
        <v>12</v>
      </c>
      <c r="B24" s="36" t="s">
        <v>55</v>
      </c>
      <c r="C24" s="36" t="s">
        <v>64</v>
      </c>
      <c r="D24" s="36" t="s">
        <v>72</v>
      </c>
      <c r="E24" s="36" t="s">
        <v>16</v>
      </c>
      <c r="F24" s="39">
        <v>22000</v>
      </c>
      <c r="G24" s="39"/>
      <c r="H24" s="39">
        <v>631.4</v>
      </c>
      <c r="I24" s="39">
        <v>0</v>
      </c>
      <c r="J24" s="40">
        <v>668.8</v>
      </c>
      <c r="K24" s="40"/>
      <c r="L24" s="40">
        <v>25</v>
      </c>
      <c r="M24" s="40">
        <f t="shared" si="1"/>
        <v>1325.1999999999998</v>
      </c>
      <c r="N24" s="41">
        <f t="shared" si="2"/>
        <v>20674.8</v>
      </c>
      <c r="O24" s="42" t="s">
        <v>105</v>
      </c>
    </row>
    <row r="25" spans="1:15" s="18" customFormat="1" ht="22.5" customHeight="1">
      <c r="A25" s="35">
        <v>13</v>
      </c>
      <c r="B25" s="36" t="s">
        <v>82</v>
      </c>
      <c r="C25" s="36" t="s">
        <v>61</v>
      </c>
      <c r="D25" s="36" t="s">
        <v>72</v>
      </c>
      <c r="E25" s="36" t="s">
        <v>16</v>
      </c>
      <c r="F25" s="39">
        <v>25000</v>
      </c>
      <c r="G25" s="39"/>
      <c r="H25" s="39">
        <v>717.5</v>
      </c>
      <c r="I25" s="39">
        <v>0</v>
      </c>
      <c r="J25" s="40">
        <v>760</v>
      </c>
      <c r="K25" s="40"/>
      <c r="L25" s="40">
        <v>25</v>
      </c>
      <c r="M25" s="40">
        <f t="shared" si="1"/>
        <v>1502.5</v>
      </c>
      <c r="N25" s="41">
        <f t="shared" si="2"/>
        <v>23497.5</v>
      </c>
      <c r="O25" s="42" t="s">
        <v>105</v>
      </c>
    </row>
    <row r="26" spans="1:15" s="18" customFormat="1" ht="22.5" customHeight="1">
      <c r="A26" s="35">
        <v>14</v>
      </c>
      <c r="B26" s="36" t="s">
        <v>48</v>
      </c>
      <c r="C26" s="36" t="s">
        <v>59</v>
      </c>
      <c r="D26" s="36" t="s">
        <v>72</v>
      </c>
      <c r="E26" s="36" t="s">
        <v>16</v>
      </c>
      <c r="F26" s="39">
        <v>25000</v>
      </c>
      <c r="G26" s="39"/>
      <c r="H26" s="39">
        <v>717.5</v>
      </c>
      <c r="I26" s="39">
        <v>0</v>
      </c>
      <c r="J26" s="40">
        <v>760</v>
      </c>
      <c r="K26" s="40"/>
      <c r="L26" s="40">
        <v>25</v>
      </c>
      <c r="M26" s="40">
        <f t="shared" si="1"/>
        <v>1502.5</v>
      </c>
      <c r="N26" s="41">
        <f t="shared" si="2"/>
        <v>23497.5</v>
      </c>
      <c r="O26" s="42" t="s">
        <v>105</v>
      </c>
    </row>
    <row r="27" spans="1:15" s="18" customFormat="1" ht="24" customHeight="1">
      <c r="A27" s="35">
        <v>15</v>
      </c>
      <c r="B27" s="36" t="s">
        <v>110</v>
      </c>
      <c r="C27" s="36" t="s">
        <v>117</v>
      </c>
      <c r="D27" s="36" t="s">
        <v>72</v>
      </c>
      <c r="E27" s="36" t="s">
        <v>16</v>
      </c>
      <c r="F27" s="39">
        <v>20000</v>
      </c>
      <c r="G27" s="39"/>
      <c r="H27" s="39">
        <v>574</v>
      </c>
      <c r="I27" s="39"/>
      <c r="J27" s="40">
        <v>608</v>
      </c>
      <c r="K27" s="40"/>
      <c r="L27" s="40">
        <v>25</v>
      </c>
      <c r="M27" s="40">
        <f>SUM(H27:L27)</f>
        <v>1207</v>
      </c>
      <c r="N27" s="41">
        <f>+G27+F27-M27</f>
        <v>18793</v>
      </c>
      <c r="O27" s="42" t="s">
        <v>105</v>
      </c>
    </row>
    <row r="28" spans="1:15" s="18" customFormat="1" ht="22.5" customHeight="1">
      <c r="A28" s="35">
        <v>16</v>
      </c>
      <c r="B28" s="36" t="s">
        <v>49</v>
      </c>
      <c r="C28" s="36" t="s">
        <v>60</v>
      </c>
      <c r="D28" s="36" t="s">
        <v>72</v>
      </c>
      <c r="E28" s="36" t="s">
        <v>16</v>
      </c>
      <c r="F28" s="39">
        <v>15000</v>
      </c>
      <c r="G28" s="39"/>
      <c r="H28" s="39">
        <v>430.5</v>
      </c>
      <c r="I28" s="39">
        <v>0</v>
      </c>
      <c r="J28" s="40">
        <v>456</v>
      </c>
      <c r="K28" s="40"/>
      <c r="L28" s="40">
        <v>25</v>
      </c>
      <c r="M28" s="40">
        <f t="shared" si="1"/>
        <v>911.5</v>
      </c>
      <c r="N28" s="41">
        <f t="shared" si="2"/>
        <v>14088.5</v>
      </c>
      <c r="O28" s="42" t="s">
        <v>106</v>
      </c>
    </row>
    <row r="29" spans="1:15" s="18" customFormat="1" ht="24" customHeight="1">
      <c r="A29" s="35">
        <v>17</v>
      </c>
      <c r="B29" s="36" t="s">
        <v>113</v>
      </c>
      <c r="C29" s="36" t="s">
        <v>119</v>
      </c>
      <c r="D29" s="36" t="s">
        <v>72</v>
      </c>
      <c r="E29" s="36" t="s">
        <v>16</v>
      </c>
      <c r="F29" s="39">
        <v>20000</v>
      </c>
      <c r="G29" s="39"/>
      <c r="H29" s="39">
        <v>574</v>
      </c>
      <c r="I29" s="39"/>
      <c r="J29" s="40">
        <v>608</v>
      </c>
      <c r="K29" s="40"/>
      <c r="L29" s="40">
        <v>25</v>
      </c>
      <c r="M29" s="40">
        <f>SUM(H29:L29)</f>
        <v>1207</v>
      </c>
      <c r="N29" s="41">
        <f>+G29+F29-M29</f>
        <v>18793</v>
      </c>
      <c r="O29" s="42" t="s">
        <v>105</v>
      </c>
    </row>
    <row r="30" spans="1:15" s="18" customFormat="1" ht="24" customHeight="1">
      <c r="A30" s="35">
        <v>18</v>
      </c>
      <c r="B30" s="36" t="s">
        <v>130</v>
      </c>
      <c r="C30" s="36" t="s">
        <v>131</v>
      </c>
      <c r="D30" s="36" t="s">
        <v>72</v>
      </c>
      <c r="E30" s="36" t="s">
        <v>16</v>
      </c>
      <c r="F30" s="39">
        <v>20000</v>
      </c>
      <c r="G30" s="39"/>
      <c r="H30" s="39">
        <v>574</v>
      </c>
      <c r="I30" s="39">
        <v>0</v>
      </c>
      <c r="J30" s="40">
        <v>608</v>
      </c>
      <c r="K30" s="40"/>
      <c r="L30" s="40">
        <v>25</v>
      </c>
      <c r="M30" s="40">
        <f>SUM(H30:L30)</f>
        <v>1207</v>
      </c>
      <c r="N30" s="41">
        <f>+F30-M30</f>
        <v>18793</v>
      </c>
      <c r="O30" s="42" t="s">
        <v>105</v>
      </c>
    </row>
    <row r="31" spans="1:15" s="18" customFormat="1" ht="24" customHeight="1">
      <c r="A31" s="35">
        <v>19</v>
      </c>
      <c r="B31" s="36" t="s">
        <v>124</v>
      </c>
      <c r="C31" s="36" t="s">
        <v>125</v>
      </c>
      <c r="D31" s="36" t="s">
        <v>72</v>
      </c>
      <c r="E31" s="36" t="s">
        <v>16</v>
      </c>
      <c r="F31" s="39">
        <v>15000</v>
      </c>
      <c r="G31" s="39"/>
      <c r="H31" s="39">
        <v>430.5</v>
      </c>
      <c r="I31" s="39"/>
      <c r="J31" s="40">
        <v>456</v>
      </c>
      <c r="K31" s="40"/>
      <c r="L31" s="40">
        <v>25</v>
      </c>
      <c r="M31" s="40">
        <f>SUM(H31:L31)</f>
        <v>911.5</v>
      </c>
      <c r="N31" s="41">
        <f>+F31+G31-M31</f>
        <v>14088.5</v>
      </c>
      <c r="O31" s="42" t="s">
        <v>106</v>
      </c>
    </row>
    <row r="32" spans="1:15" s="18" customFormat="1" ht="22.5" customHeight="1">
      <c r="A32" s="35">
        <v>20</v>
      </c>
      <c r="B32" s="36" t="s">
        <v>90</v>
      </c>
      <c r="C32" s="36" t="s">
        <v>63</v>
      </c>
      <c r="D32" s="36" t="s">
        <v>72</v>
      </c>
      <c r="E32" s="36" t="s">
        <v>16</v>
      </c>
      <c r="F32" s="39">
        <v>25000</v>
      </c>
      <c r="G32" s="39"/>
      <c r="H32" s="39">
        <v>717.5</v>
      </c>
      <c r="I32" s="39">
        <v>0</v>
      </c>
      <c r="J32" s="40">
        <v>760</v>
      </c>
      <c r="K32" s="40"/>
      <c r="L32" s="40">
        <v>25</v>
      </c>
      <c r="M32" s="40">
        <f t="shared" si="1"/>
        <v>1502.5</v>
      </c>
      <c r="N32" s="41">
        <f t="shared" si="2"/>
        <v>23497.5</v>
      </c>
      <c r="O32" s="42" t="s">
        <v>105</v>
      </c>
    </row>
    <row r="33" spans="1:15" s="18" customFormat="1" ht="24" customHeight="1">
      <c r="A33" s="35">
        <v>21</v>
      </c>
      <c r="B33" s="36" t="s">
        <v>126</v>
      </c>
      <c r="C33" s="36" t="s">
        <v>77</v>
      </c>
      <c r="D33" s="36" t="s">
        <v>72</v>
      </c>
      <c r="E33" s="36" t="s">
        <v>16</v>
      </c>
      <c r="F33" s="39">
        <v>20000</v>
      </c>
      <c r="G33" s="39"/>
      <c r="H33" s="39">
        <v>574</v>
      </c>
      <c r="I33" s="39"/>
      <c r="J33" s="40">
        <v>608</v>
      </c>
      <c r="K33" s="40"/>
      <c r="L33" s="40">
        <v>25</v>
      </c>
      <c r="M33" s="40">
        <f>SUM(H33:L33)</f>
        <v>1207</v>
      </c>
      <c r="N33" s="41">
        <f>+F33-M33</f>
        <v>18793</v>
      </c>
      <c r="O33" s="42" t="s">
        <v>106</v>
      </c>
    </row>
    <row r="34" spans="1:15" s="18" customFormat="1" ht="24" customHeight="1">
      <c r="A34" s="35">
        <v>22</v>
      </c>
      <c r="B34" s="36" t="s">
        <v>111</v>
      </c>
      <c r="C34" s="36" t="s">
        <v>118</v>
      </c>
      <c r="D34" s="36" t="s">
        <v>72</v>
      </c>
      <c r="E34" s="36" t="s">
        <v>16</v>
      </c>
      <c r="F34" s="39">
        <v>20000</v>
      </c>
      <c r="G34" s="39"/>
      <c r="H34" s="39">
        <v>574</v>
      </c>
      <c r="I34" s="39">
        <v>0</v>
      </c>
      <c r="J34" s="40">
        <v>608</v>
      </c>
      <c r="K34" s="40"/>
      <c r="L34" s="40">
        <v>25</v>
      </c>
      <c r="M34" s="40">
        <f>SUM(H34:L34)</f>
        <v>1207</v>
      </c>
      <c r="N34" s="41">
        <f>+G34+F34-M34</f>
        <v>18793</v>
      </c>
      <c r="O34" s="42" t="s">
        <v>106</v>
      </c>
    </row>
    <row r="35" spans="1:15" s="18" customFormat="1" ht="24" customHeight="1">
      <c r="A35" s="35">
        <v>23</v>
      </c>
      <c r="B35" s="36" t="s">
        <v>112</v>
      </c>
      <c r="C35" s="36" t="s">
        <v>123</v>
      </c>
      <c r="D35" s="36" t="s">
        <v>72</v>
      </c>
      <c r="E35" s="36" t="s">
        <v>16</v>
      </c>
      <c r="F35" s="39">
        <v>20000</v>
      </c>
      <c r="G35" s="39"/>
      <c r="H35" s="39">
        <v>574</v>
      </c>
      <c r="I35" s="39">
        <v>0</v>
      </c>
      <c r="J35" s="40">
        <v>608</v>
      </c>
      <c r="K35" s="40"/>
      <c r="L35" s="40">
        <v>25</v>
      </c>
      <c r="M35" s="40">
        <f>SUM(H35:L35)</f>
        <v>1207</v>
      </c>
      <c r="N35" s="41">
        <f>+G35+F35-M35</f>
        <v>18793</v>
      </c>
      <c r="O35" s="42" t="s">
        <v>106</v>
      </c>
    </row>
    <row r="36" spans="1:15" s="18" customFormat="1" ht="24" customHeight="1">
      <c r="A36" s="35">
        <v>24</v>
      </c>
      <c r="B36" s="36" t="s">
        <v>127</v>
      </c>
      <c r="C36" s="36" t="s">
        <v>123</v>
      </c>
      <c r="D36" s="36" t="s">
        <v>72</v>
      </c>
      <c r="E36" s="36" t="s">
        <v>16</v>
      </c>
      <c r="F36" s="39">
        <v>15000</v>
      </c>
      <c r="G36" s="39"/>
      <c r="H36" s="39">
        <v>430.5</v>
      </c>
      <c r="I36" s="39"/>
      <c r="J36" s="40">
        <v>456</v>
      </c>
      <c r="K36" s="40"/>
      <c r="L36" s="40">
        <v>25</v>
      </c>
      <c r="M36" s="40">
        <f>SUM(H36:L36)</f>
        <v>911.5</v>
      </c>
      <c r="N36" s="41">
        <f>+F36-M36</f>
        <v>14088.5</v>
      </c>
      <c r="O36" s="42" t="s">
        <v>105</v>
      </c>
    </row>
    <row r="37" spans="1:15" s="18" customFormat="1" ht="24" customHeight="1">
      <c r="A37" s="35">
        <v>25</v>
      </c>
      <c r="B37" s="36" t="s">
        <v>80</v>
      </c>
      <c r="C37" s="36" t="s">
        <v>81</v>
      </c>
      <c r="D37" s="36" t="s">
        <v>72</v>
      </c>
      <c r="E37" s="36" t="s">
        <v>16</v>
      </c>
      <c r="F37" s="39">
        <v>25000</v>
      </c>
      <c r="G37" s="39"/>
      <c r="H37" s="39">
        <v>717.5</v>
      </c>
      <c r="I37" s="39"/>
      <c r="J37" s="40">
        <v>760</v>
      </c>
      <c r="K37" s="40">
        <v>1512.45</v>
      </c>
      <c r="L37" s="40">
        <f>K37+25</f>
        <v>1537.45</v>
      </c>
      <c r="M37" s="40">
        <f>SUM(H37:L37)-K37</f>
        <v>3014.95</v>
      </c>
      <c r="N37" s="41">
        <f t="shared" si="2"/>
        <v>21985.05</v>
      </c>
      <c r="O37" s="42" t="s">
        <v>105</v>
      </c>
    </row>
    <row r="38" spans="1:15" s="18" customFormat="1" ht="24" customHeight="1">
      <c r="A38" s="35">
        <v>26</v>
      </c>
      <c r="B38" s="36" t="s">
        <v>95</v>
      </c>
      <c r="C38" s="36" t="s">
        <v>96</v>
      </c>
      <c r="D38" s="36" t="s">
        <v>72</v>
      </c>
      <c r="E38" s="36" t="s">
        <v>16</v>
      </c>
      <c r="F38" s="39">
        <v>35000</v>
      </c>
      <c r="G38" s="39"/>
      <c r="H38" s="39">
        <v>1004.5</v>
      </c>
      <c r="I38" s="39"/>
      <c r="J38" s="40">
        <v>1064</v>
      </c>
      <c r="K38" s="40"/>
      <c r="L38" s="40">
        <v>25</v>
      </c>
      <c r="M38" s="40">
        <f aca="true" t="shared" si="3" ref="M38:M45">SUM(H38:L38)</f>
        <v>2093.5</v>
      </c>
      <c r="N38" s="41">
        <f t="shared" si="2"/>
        <v>32906.5</v>
      </c>
      <c r="O38" s="42" t="s">
        <v>105</v>
      </c>
    </row>
    <row r="39" spans="1:15" s="18" customFormat="1" ht="24" customHeight="1">
      <c r="A39" s="35">
        <v>27</v>
      </c>
      <c r="B39" s="36" t="s">
        <v>114</v>
      </c>
      <c r="C39" s="37" t="s">
        <v>120</v>
      </c>
      <c r="D39" s="36" t="s">
        <v>72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3"/>
        <v>1207</v>
      </c>
      <c r="N39" s="41">
        <f>+G39+F39-M39</f>
        <v>18793</v>
      </c>
      <c r="O39" s="42" t="s">
        <v>105</v>
      </c>
    </row>
    <row r="40" spans="1:15" s="18" customFormat="1" ht="24" customHeight="1">
      <c r="A40" s="35">
        <v>28</v>
      </c>
      <c r="B40" s="36" t="s">
        <v>115</v>
      </c>
      <c r="C40" s="37" t="s">
        <v>121</v>
      </c>
      <c r="D40" s="36" t="s">
        <v>72</v>
      </c>
      <c r="E40" s="36" t="s">
        <v>16</v>
      </c>
      <c r="F40" s="39">
        <v>20000</v>
      </c>
      <c r="G40" s="39"/>
      <c r="H40" s="39">
        <v>574</v>
      </c>
      <c r="I40" s="39"/>
      <c r="J40" s="40">
        <v>608</v>
      </c>
      <c r="K40" s="40"/>
      <c r="L40" s="40">
        <v>25</v>
      </c>
      <c r="M40" s="40">
        <f t="shared" si="3"/>
        <v>1207</v>
      </c>
      <c r="N40" s="41">
        <f>+G40+F40-M40</f>
        <v>18793</v>
      </c>
      <c r="O40" s="42" t="s">
        <v>105</v>
      </c>
    </row>
    <row r="41" spans="1:15" s="18" customFormat="1" ht="24" customHeight="1">
      <c r="A41" s="35">
        <v>29</v>
      </c>
      <c r="B41" s="36" t="s">
        <v>116</v>
      </c>
      <c r="C41" s="37" t="s">
        <v>121</v>
      </c>
      <c r="D41" s="36" t="s">
        <v>72</v>
      </c>
      <c r="E41" s="36" t="s">
        <v>16</v>
      </c>
      <c r="F41" s="39">
        <v>20000</v>
      </c>
      <c r="G41" s="39"/>
      <c r="H41" s="39">
        <v>574</v>
      </c>
      <c r="I41" s="39"/>
      <c r="J41" s="40">
        <v>608</v>
      </c>
      <c r="K41" s="40"/>
      <c r="L41" s="40">
        <v>25</v>
      </c>
      <c r="M41" s="40">
        <f t="shared" si="3"/>
        <v>1207</v>
      </c>
      <c r="N41" s="41">
        <f>+G41+F41-M41</f>
        <v>18793</v>
      </c>
      <c r="O41" s="42" t="s">
        <v>105</v>
      </c>
    </row>
    <row r="42" spans="1:15" s="18" customFormat="1" ht="22.5" customHeight="1">
      <c r="A42" s="35">
        <v>30</v>
      </c>
      <c r="B42" s="36" t="s">
        <v>71</v>
      </c>
      <c r="C42" s="36" t="s">
        <v>29</v>
      </c>
      <c r="D42" s="36" t="s">
        <v>72</v>
      </c>
      <c r="E42" s="36" t="s">
        <v>16</v>
      </c>
      <c r="F42" s="39">
        <v>25000</v>
      </c>
      <c r="G42" s="39"/>
      <c r="H42" s="39">
        <v>717.5</v>
      </c>
      <c r="I42" s="39"/>
      <c r="J42" s="40">
        <v>760</v>
      </c>
      <c r="K42" s="40"/>
      <c r="L42" s="40">
        <v>25</v>
      </c>
      <c r="M42" s="40">
        <f t="shared" si="3"/>
        <v>1502.5</v>
      </c>
      <c r="N42" s="41">
        <f t="shared" si="2"/>
        <v>23497.5</v>
      </c>
      <c r="O42" s="42" t="s">
        <v>106</v>
      </c>
    </row>
    <row r="43" spans="1:15" s="18" customFormat="1" ht="24" customHeight="1">
      <c r="A43" s="35">
        <v>31</v>
      </c>
      <c r="B43" s="36" t="s">
        <v>109</v>
      </c>
      <c r="C43" s="36" t="s">
        <v>29</v>
      </c>
      <c r="D43" s="36" t="s">
        <v>72</v>
      </c>
      <c r="E43" s="36" t="s">
        <v>16</v>
      </c>
      <c r="F43" s="39">
        <v>30000</v>
      </c>
      <c r="G43" s="39"/>
      <c r="H43" s="39">
        <v>861</v>
      </c>
      <c r="I43" s="39"/>
      <c r="J43" s="40">
        <v>912</v>
      </c>
      <c r="K43" s="40"/>
      <c r="L43" s="40">
        <v>25</v>
      </c>
      <c r="M43" s="40">
        <f t="shared" si="3"/>
        <v>1798</v>
      </c>
      <c r="N43" s="41">
        <f>+G43+F43-M43</f>
        <v>28202</v>
      </c>
      <c r="O43" s="42" t="s">
        <v>106</v>
      </c>
    </row>
    <row r="44" spans="1:15" s="18" customFormat="1" ht="22.5" customHeight="1">
      <c r="A44" s="35">
        <v>32</v>
      </c>
      <c r="B44" s="36" t="s">
        <v>67</v>
      </c>
      <c r="C44" s="36" t="s">
        <v>68</v>
      </c>
      <c r="D44" s="36" t="s">
        <v>72</v>
      </c>
      <c r="E44" s="36" t="s">
        <v>16</v>
      </c>
      <c r="F44" s="39">
        <v>20000</v>
      </c>
      <c r="G44" s="39"/>
      <c r="H44" s="39">
        <v>574</v>
      </c>
      <c r="I44" s="39"/>
      <c r="J44" s="40">
        <v>608</v>
      </c>
      <c r="K44" s="40"/>
      <c r="L44" s="40">
        <v>25</v>
      </c>
      <c r="M44" s="40">
        <f t="shared" si="3"/>
        <v>1207</v>
      </c>
      <c r="N44" s="41">
        <f t="shared" si="2"/>
        <v>18793</v>
      </c>
      <c r="O44" s="42" t="s">
        <v>105</v>
      </c>
    </row>
    <row r="45" spans="1:15" s="18" customFormat="1" ht="22.5" customHeight="1">
      <c r="A45" s="35">
        <v>33</v>
      </c>
      <c r="B45" s="36" t="s">
        <v>93</v>
      </c>
      <c r="C45" s="36" t="s">
        <v>92</v>
      </c>
      <c r="D45" s="36" t="s">
        <v>42</v>
      </c>
      <c r="E45" s="37" t="s">
        <v>16</v>
      </c>
      <c r="F45" s="38">
        <v>25000</v>
      </c>
      <c r="G45" s="38"/>
      <c r="H45" s="39">
        <v>717.5</v>
      </c>
      <c r="I45" s="39">
        <v>0</v>
      </c>
      <c r="J45" s="40">
        <v>760</v>
      </c>
      <c r="K45" s="40"/>
      <c r="L45" s="40">
        <v>25</v>
      </c>
      <c r="M45" s="40">
        <f t="shared" si="3"/>
        <v>1502.5</v>
      </c>
      <c r="N45" s="41">
        <f t="shared" si="2"/>
        <v>23497.5</v>
      </c>
      <c r="O45" s="42" t="s">
        <v>106</v>
      </c>
    </row>
    <row r="46" spans="1:15" s="18" customFormat="1" ht="24.75" customHeight="1">
      <c r="A46" s="35">
        <v>34</v>
      </c>
      <c r="B46" s="36" t="s">
        <v>1</v>
      </c>
      <c r="C46" s="36" t="s">
        <v>32</v>
      </c>
      <c r="D46" s="36" t="s">
        <v>43</v>
      </c>
      <c r="E46" s="37" t="s">
        <v>17</v>
      </c>
      <c r="F46" s="38">
        <v>80000</v>
      </c>
      <c r="G46" s="38"/>
      <c r="H46" s="39">
        <f>2009+287</f>
        <v>2296</v>
      </c>
      <c r="I46" s="39">
        <v>7400.87</v>
      </c>
      <c r="J46" s="40">
        <v>2432</v>
      </c>
      <c r="K46" s="40">
        <v>0</v>
      </c>
      <c r="L46" s="40">
        <f>K46+25</f>
        <v>25</v>
      </c>
      <c r="M46" s="40">
        <f>SUM(H46:L46)-K46</f>
        <v>12153.869999999999</v>
      </c>
      <c r="N46" s="41">
        <f t="shared" si="2"/>
        <v>67846.13</v>
      </c>
      <c r="O46" s="42" t="s">
        <v>105</v>
      </c>
    </row>
    <row r="47" spans="1:15" s="18" customFormat="1" ht="22.5" customHeight="1">
      <c r="A47" s="35">
        <v>35</v>
      </c>
      <c r="B47" s="36" t="s">
        <v>26</v>
      </c>
      <c r="C47" s="36" t="s">
        <v>10</v>
      </c>
      <c r="D47" s="36" t="s">
        <v>43</v>
      </c>
      <c r="E47" s="37" t="s">
        <v>16</v>
      </c>
      <c r="F47" s="38">
        <v>60000</v>
      </c>
      <c r="G47" s="38"/>
      <c r="H47" s="39">
        <v>1722</v>
      </c>
      <c r="I47" s="39">
        <v>3486.68</v>
      </c>
      <c r="J47" s="40">
        <v>1824</v>
      </c>
      <c r="K47" s="40"/>
      <c r="L47" s="40">
        <v>25</v>
      </c>
      <c r="M47" s="40">
        <f aca="true" t="shared" si="4" ref="M47:M56">SUM(H47:L47)</f>
        <v>7057.68</v>
      </c>
      <c r="N47" s="41">
        <f t="shared" si="2"/>
        <v>52942.32</v>
      </c>
      <c r="O47" s="42" t="s">
        <v>106</v>
      </c>
    </row>
    <row r="48" spans="1:15" s="18" customFormat="1" ht="22.5" customHeight="1">
      <c r="A48" s="35">
        <v>36</v>
      </c>
      <c r="B48" s="36" t="s">
        <v>69</v>
      </c>
      <c r="C48" s="36" t="s">
        <v>70</v>
      </c>
      <c r="D48" s="36" t="s">
        <v>43</v>
      </c>
      <c r="E48" s="36" t="s">
        <v>16</v>
      </c>
      <c r="F48" s="39">
        <v>20000</v>
      </c>
      <c r="G48" s="39"/>
      <c r="H48" s="39">
        <v>574</v>
      </c>
      <c r="I48" s="39"/>
      <c r="J48" s="40">
        <v>608</v>
      </c>
      <c r="K48" s="40"/>
      <c r="L48" s="40">
        <v>25</v>
      </c>
      <c r="M48" s="40">
        <f t="shared" si="4"/>
        <v>1207</v>
      </c>
      <c r="N48" s="41">
        <f t="shared" si="2"/>
        <v>18793</v>
      </c>
      <c r="O48" s="42" t="s">
        <v>106</v>
      </c>
    </row>
    <row r="49" spans="1:15" s="18" customFormat="1" ht="22.5" customHeight="1">
      <c r="A49" s="35">
        <v>37</v>
      </c>
      <c r="B49" s="36" t="s">
        <v>56</v>
      </c>
      <c r="C49" s="36" t="s">
        <v>57</v>
      </c>
      <c r="D49" s="36" t="s">
        <v>43</v>
      </c>
      <c r="E49" s="36" t="s">
        <v>16</v>
      </c>
      <c r="F49" s="39">
        <v>25000</v>
      </c>
      <c r="G49" s="39"/>
      <c r="H49" s="39">
        <v>717.5</v>
      </c>
      <c r="I49" s="39">
        <v>0</v>
      </c>
      <c r="J49" s="40">
        <v>760</v>
      </c>
      <c r="K49" s="40"/>
      <c r="L49" s="40">
        <v>25</v>
      </c>
      <c r="M49" s="40">
        <f t="shared" si="4"/>
        <v>1502.5</v>
      </c>
      <c r="N49" s="41">
        <f aca="true" t="shared" si="5" ref="N49:N66">+F49-M49</f>
        <v>23497.5</v>
      </c>
      <c r="O49" s="42" t="s">
        <v>105</v>
      </c>
    </row>
    <row r="50" spans="1:15" s="18" customFormat="1" ht="22.5" customHeight="1">
      <c r="A50" s="35">
        <v>38</v>
      </c>
      <c r="B50" s="36" t="s">
        <v>50</v>
      </c>
      <c r="C50" s="36" t="s">
        <v>76</v>
      </c>
      <c r="D50" s="36" t="s">
        <v>43</v>
      </c>
      <c r="E50" s="36" t="s">
        <v>16</v>
      </c>
      <c r="F50" s="39">
        <v>30000</v>
      </c>
      <c r="G50" s="39"/>
      <c r="H50" s="39">
        <v>861</v>
      </c>
      <c r="I50" s="39">
        <v>0</v>
      </c>
      <c r="J50" s="40">
        <v>912</v>
      </c>
      <c r="K50" s="40">
        <v>1512.45</v>
      </c>
      <c r="L50" s="40">
        <f>K50+25</f>
        <v>1537.45</v>
      </c>
      <c r="M50" s="40">
        <f>SUM(H50:L50)-K50</f>
        <v>3310.45</v>
      </c>
      <c r="N50" s="41">
        <f>+F50-M50</f>
        <v>26689.55</v>
      </c>
      <c r="O50" s="42" t="s">
        <v>106</v>
      </c>
    </row>
    <row r="51" spans="1:15" s="18" customFormat="1" ht="24.75" customHeight="1">
      <c r="A51" s="35">
        <v>39</v>
      </c>
      <c r="B51" s="36" t="s">
        <v>46</v>
      </c>
      <c r="C51" s="36" t="s">
        <v>76</v>
      </c>
      <c r="D51" s="36" t="s">
        <v>43</v>
      </c>
      <c r="E51" s="36" t="s">
        <v>16</v>
      </c>
      <c r="F51" s="39">
        <v>27000</v>
      </c>
      <c r="G51" s="39"/>
      <c r="H51" s="39">
        <v>774.9</v>
      </c>
      <c r="I51" s="39">
        <v>0</v>
      </c>
      <c r="J51" s="40">
        <v>820.8</v>
      </c>
      <c r="K51" s="40"/>
      <c r="L51" s="40">
        <v>25</v>
      </c>
      <c r="M51" s="40">
        <f t="shared" si="4"/>
        <v>1620.6999999999998</v>
      </c>
      <c r="N51" s="41">
        <f>+F51-M51</f>
        <v>25379.3</v>
      </c>
      <c r="O51" s="42" t="s">
        <v>105</v>
      </c>
    </row>
    <row r="52" spans="1:15" s="18" customFormat="1" ht="24" customHeight="1">
      <c r="A52" s="35">
        <v>40</v>
      </c>
      <c r="B52" s="36" t="s">
        <v>98</v>
      </c>
      <c r="C52" s="36" t="s">
        <v>76</v>
      </c>
      <c r="D52" s="36" t="s">
        <v>43</v>
      </c>
      <c r="E52" s="36" t="s">
        <v>16</v>
      </c>
      <c r="F52" s="39">
        <v>25000</v>
      </c>
      <c r="G52" s="39"/>
      <c r="H52" s="39">
        <v>717.5</v>
      </c>
      <c r="I52" s="39"/>
      <c r="J52" s="40">
        <v>760</v>
      </c>
      <c r="K52" s="40">
        <f>1512.45+1512.45</f>
        <v>3024.9</v>
      </c>
      <c r="L52" s="40">
        <f>K52+25</f>
        <v>3049.9</v>
      </c>
      <c r="M52" s="40">
        <f>SUM(H52:L52)-K52</f>
        <v>4527.4</v>
      </c>
      <c r="N52" s="41">
        <f>+F52-M52</f>
        <v>20472.6</v>
      </c>
      <c r="O52" s="42" t="s">
        <v>105</v>
      </c>
    </row>
    <row r="53" spans="1:15" s="18" customFormat="1" ht="24" customHeight="1">
      <c r="A53" s="35">
        <v>41</v>
      </c>
      <c r="B53" s="36" t="s">
        <v>52</v>
      </c>
      <c r="C53" s="36" t="s">
        <v>76</v>
      </c>
      <c r="D53" s="36" t="s">
        <v>43</v>
      </c>
      <c r="E53" s="36" t="s">
        <v>16</v>
      </c>
      <c r="F53" s="39">
        <v>20000</v>
      </c>
      <c r="G53" s="39"/>
      <c r="H53" s="39">
        <v>574</v>
      </c>
      <c r="I53" s="39">
        <v>0</v>
      </c>
      <c r="J53" s="40">
        <v>608</v>
      </c>
      <c r="K53" s="40"/>
      <c r="L53" s="40">
        <v>25</v>
      </c>
      <c r="M53" s="40">
        <f t="shared" si="4"/>
        <v>1207</v>
      </c>
      <c r="N53" s="41">
        <f t="shared" si="5"/>
        <v>18793</v>
      </c>
      <c r="O53" s="42" t="s">
        <v>106</v>
      </c>
    </row>
    <row r="54" spans="1:15" s="18" customFormat="1" ht="23.25" customHeight="1">
      <c r="A54" s="35">
        <v>42</v>
      </c>
      <c r="B54" s="36" t="s">
        <v>84</v>
      </c>
      <c r="C54" s="36" t="s">
        <v>76</v>
      </c>
      <c r="D54" s="36" t="s">
        <v>43</v>
      </c>
      <c r="E54" s="36" t="s">
        <v>16</v>
      </c>
      <c r="F54" s="39">
        <v>20000</v>
      </c>
      <c r="G54" s="39"/>
      <c r="H54" s="39">
        <v>574</v>
      </c>
      <c r="I54" s="39"/>
      <c r="J54" s="40">
        <v>608</v>
      </c>
      <c r="K54" s="40"/>
      <c r="L54" s="40">
        <v>25</v>
      </c>
      <c r="M54" s="40">
        <f t="shared" si="4"/>
        <v>1207</v>
      </c>
      <c r="N54" s="41">
        <f t="shared" si="5"/>
        <v>18793</v>
      </c>
      <c r="O54" s="42" t="s">
        <v>105</v>
      </c>
    </row>
    <row r="55" spans="1:15" s="18" customFormat="1" ht="24" customHeight="1">
      <c r="A55" s="35">
        <v>43</v>
      </c>
      <c r="B55" s="36" t="s">
        <v>107</v>
      </c>
      <c r="C55" s="37" t="s">
        <v>76</v>
      </c>
      <c r="D55" s="36" t="s">
        <v>43</v>
      </c>
      <c r="E55" s="36" t="s">
        <v>16</v>
      </c>
      <c r="F55" s="39">
        <v>18000</v>
      </c>
      <c r="G55" s="39"/>
      <c r="H55" s="39">
        <v>516.6</v>
      </c>
      <c r="I55" s="39">
        <v>0</v>
      </c>
      <c r="J55" s="40">
        <v>547.2</v>
      </c>
      <c r="K55" s="40">
        <v>0</v>
      </c>
      <c r="L55" s="40">
        <v>25</v>
      </c>
      <c r="M55" s="40">
        <f t="shared" si="4"/>
        <v>1088.8000000000002</v>
      </c>
      <c r="N55" s="41">
        <f t="shared" si="5"/>
        <v>16911.2</v>
      </c>
      <c r="O55" s="42" t="s">
        <v>106</v>
      </c>
    </row>
    <row r="56" spans="1:15" s="18" customFormat="1" ht="24" customHeight="1">
      <c r="A56" s="35">
        <v>44</v>
      </c>
      <c r="B56" s="36" t="s">
        <v>53</v>
      </c>
      <c r="C56" s="36" t="s">
        <v>62</v>
      </c>
      <c r="D56" s="36" t="s">
        <v>43</v>
      </c>
      <c r="E56" s="36" t="s">
        <v>16</v>
      </c>
      <c r="F56" s="39">
        <v>20000</v>
      </c>
      <c r="G56" s="39"/>
      <c r="H56" s="39">
        <v>574</v>
      </c>
      <c r="I56" s="39">
        <v>0</v>
      </c>
      <c r="J56" s="40">
        <v>608</v>
      </c>
      <c r="K56" s="40"/>
      <c r="L56" s="40">
        <v>25</v>
      </c>
      <c r="M56" s="40">
        <f t="shared" si="4"/>
        <v>1207</v>
      </c>
      <c r="N56" s="41">
        <f t="shared" si="5"/>
        <v>18793</v>
      </c>
      <c r="O56" s="42" t="s">
        <v>105</v>
      </c>
    </row>
    <row r="57" spans="1:15" s="18" customFormat="1" ht="24" customHeight="1">
      <c r="A57" s="35">
        <v>45</v>
      </c>
      <c r="B57" s="36" t="s">
        <v>79</v>
      </c>
      <c r="C57" s="36" t="s">
        <v>99</v>
      </c>
      <c r="D57" s="36" t="s">
        <v>43</v>
      </c>
      <c r="E57" s="36" t="s">
        <v>16</v>
      </c>
      <c r="F57" s="39">
        <v>13000</v>
      </c>
      <c r="G57" s="39"/>
      <c r="H57" s="39">
        <v>373.1</v>
      </c>
      <c r="I57" s="39"/>
      <c r="J57" s="40">
        <v>395.2</v>
      </c>
      <c r="K57" s="40"/>
      <c r="L57" s="40">
        <v>25</v>
      </c>
      <c r="M57" s="40">
        <f aca="true" t="shared" si="6" ref="M57:M66">SUM(H57:L57)</f>
        <v>793.3</v>
      </c>
      <c r="N57" s="41">
        <f t="shared" si="5"/>
        <v>12206.7</v>
      </c>
      <c r="O57" s="42" t="s">
        <v>105</v>
      </c>
    </row>
    <row r="58" spans="1:15" s="18" customFormat="1" ht="24" customHeight="1">
      <c r="A58" s="35">
        <v>46</v>
      </c>
      <c r="B58" s="36" t="s">
        <v>88</v>
      </c>
      <c r="C58" s="36" t="s">
        <v>85</v>
      </c>
      <c r="D58" s="36" t="s">
        <v>43</v>
      </c>
      <c r="E58" s="36" t="s">
        <v>16</v>
      </c>
      <c r="F58" s="39">
        <v>14000</v>
      </c>
      <c r="G58" s="39"/>
      <c r="H58" s="39">
        <v>401.8</v>
      </c>
      <c r="I58" s="39"/>
      <c r="J58" s="40">
        <v>425.6</v>
      </c>
      <c r="K58" s="40"/>
      <c r="L58" s="40">
        <v>25</v>
      </c>
      <c r="M58" s="40">
        <f t="shared" si="6"/>
        <v>852.4000000000001</v>
      </c>
      <c r="N58" s="41">
        <f t="shared" si="5"/>
        <v>13147.6</v>
      </c>
      <c r="O58" s="42" t="s">
        <v>106</v>
      </c>
    </row>
    <row r="59" spans="1:15" s="18" customFormat="1" ht="24" customHeight="1">
      <c r="A59" s="35">
        <v>47</v>
      </c>
      <c r="B59" s="36" t="s">
        <v>103</v>
      </c>
      <c r="C59" s="36" t="s">
        <v>99</v>
      </c>
      <c r="D59" s="36" t="s">
        <v>43</v>
      </c>
      <c r="E59" s="36" t="s">
        <v>16</v>
      </c>
      <c r="F59" s="39">
        <v>15000</v>
      </c>
      <c r="G59" s="39"/>
      <c r="H59" s="39">
        <v>430.5</v>
      </c>
      <c r="I59" s="39"/>
      <c r="J59" s="40">
        <v>456</v>
      </c>
      <c r="K59" s="40"/>
      <c r="L59" s="40">
        <v>25</v>
      </c>
      <c r="M59" s="40">
        <f>SUM(H59:L59)</f>
        <v>911.5</v>
      </c>
      <c r="N59" s="41">
        <f t="shared" si="5"/>
        <v>14088.5</v>
      </c>
      <c r="O59" s="42" t="s">
        <v>105</v>
      </c>
    </row>
    <row r="60" spans="1:15" s="18" customFormat="1" ht="24" customHeight="1">
      <c r="A60" s="35">
        <v>48</v>
      </c>
      <c r="B60" s="36" t="s">
        <v>83</v>
      </c>
      <c r="C60" s="36" t="s">
        <v>3</v>
      </c>
      <c r="D60" s="36" t="s">
        <v>43</v>
      </c>
      <c r="E60" s="36" t="s">
        <v>16</v>
      </c>
      <c r="F60" s="39">
        <v>16500</v>
      </c>
      <c r="G60" s="39"/>
      <c r="H60" s="39">
        <v>473.55</v>
      </c>
      <c r="I60" s="39">
        <v>0</v>
      </c>
      <c r="J60" s="40">
        <v>501.6</v>
      </c>
      <c r="K60" s="40"/>
      <c r="L60" s="40">
        <v>25</v>
      </c>
      <c r="M60" s="40">
        <f t="shared" si="6"/>
        <v>1000.1500000000001</v>
      </c>
      <c r="N60" s="41">
        <f t="shared" si="5"/>
        <v>15499.85</v>
      </c>
      <c r="O60" s="42" t="s">
        <v>106</v>
      </c>
    </row>
    <row r="61" spans="1:15" s="18" customFormat="1" ht="24" customHeight="1">
      <c r="A61" s="35">
        <v>49</v>
      </c>
      <c r="B61" s="36" t="s">
        <v>78</v>
      </c>
      <c r="C61" s="36" t="s">
        <v>3</v>
      </c>
      <c r="D61" s="36" t="s">
        <v>43</v>
      </c>
      <c r="E61" s="36" t="s">
        <v>16</v>
      </c>
      <c r="F61" s="39">
        <v>16500</v>
      </c>
      <c r="G61" s="39"/>
      <c r="H61" s="39">
        <v>473.55</v>
      </c>
      <c r="I61" s="39"/>
      <c r="J61" s="40">
        <v>501.6</v>
      </c>
      <c r="K61" s="40"/>
      <c r="L61" s="40">
        <v>25</v>
      </c>
      <c r="M61" s="40">
        <f t="shared" si="6"/>
        <v>1000.1500000000001</v>
      </c>
      <c r="N61" s="41">
        <f t="shared" si="5"/>
        <v>15499.85</v>
      </c>
      <c r="O61" s="42" t="s">
        <v>106</v>
      </c>
    </row>
    <row r="62" spans="1:15" s="18" customFormat="1" ht="24" customHeight="1">
      <c r="A62" s="35">
        <v>50</v>
      </c>
      <c r="B62" s="36" t="s">
        <v>97</v>
      </c>
      <c r="C62" s="36" t="s">
        <v>3</v>
      </c>
      <c r="D62" s="36" t="s">
        <v>43</v>
      </c>
      <c r="E62" s="36" t="s">
        <v>16</v>
      </c>
      <c r="F62" s="39">
        <v>11000</v>
      </c>
      <c r="G62" s="39"/>
      <c r="H62" s="39">
        <v>315.7</v>
      </c>
      <c r="I62" s="39"/>
      <c r="J62" s="40">
        <v>334.4</v>
      </c>
      <c r="K62" s="40"/>
      <c r="L62" s="40">
        <v>25</v>
      </c>
      <c r="M62" s="40">
        <f t="shared" si="6"/>
        <v>675.0999999999999</v>
      </c>
      <c r="N62" s="41">
        <f t="shared" si="5"/>
        <v>10324.9</v>
      </c>
      <c r="O62" s="42" t="s">
        <v>105</v>
      </c>
    </row>
    <row r="63" spans="1:15" s="18" customFormat="1" ht="24" customHeight="1">
      <c r="A63" s="35">
        <v>51</v>
      </c>
      <c r="B63" s="36" t="s">
        <v>4</v>
      </c>
      <c r="C63" s="36" t="s">
        <v>5</v>
      </c>
      <c r="D63" s="36" t="s">
        <v>43</v>
      </c>
      <c r="E63" s="37" t="s">
        <v>16</v>
      </c>
      <c r="F63" s="38">
        <v>19800</v>
      </c>
      <c r="G63" s="38"/>
      <c r="H63" s="39">
        <v>568.26</v>
      </c>
      <c r="I63" s="39">
        <v>0</v>
      </c>
      <c r="J63" s="40">
        <v>601.92</v>
      </c>
      <c r="K63" s="40"/>
      <c r="L63" s="40">
        <v>25</v>
      </c>
      <c r="M63" s="40">
        <f t="shared" si="6"/>
        <v>1195.1799999999998</v>
      </c>
      <c r="N63" s="41">
        <f t="shared" si="5"/>
        <v>18604.82</v>
      </c>
      <c r="O63" s="42" t="s">
        <v>105</v>
      </c>
    </row>
    <row r="64" spans="1:15" s="18" customFormat="1" ht="24" customHeight="1">
      <c r="A64" s="35">
        <v>52</v>
      </c>
      <c r="B64" s="36" t="s">
        <v>91</v>
      </c>
      <c r="C64" s="36" t="s">
        <v>5</v>
      </c>
      <c r="D64" s="36" t="s">
        <v>43</v>
      </c>
      <c r="E64" s="36" t="s">
        <v>16</v>
      </c>
      <c r="F64" s="39">
        <v>16000</v>
      </c>
      <c r="G64" s="39"/>
      <c r="H64" s="39">
        <v>459.2</v>
      </c>
      <c r="I64" s="39"/>
      <c r="J64" s="40">
        <v>486.4</v>
      </c>
      <c r="K64" s="40"/>
      <c r="L64" s="40">
        <v>25</v>
      </c>
      <c r="M64" s="40">
        <f t="shared" si="6"/>
        <v>970.5999999999999</v>
      </c>
      <c r="N64" s="41">
        <f t="shared" si="5"/>
        <v>15029.4</v>
      </c>
      <c r="O64" s="42" t="s">
        <v>105</v>
      </c>
    </row>
    <row r="65" spans="1:15" s="18" customFormat="1" ht="24" customHeight="1">
      <c r="A65" s="35">
        <v>53</v>
      </c>
      <c r="B65" s="36" t="s">
        <v>87</v>
      </c>
      <c r="C65" s="36" t="s">
        <v>86</v>
      </c>
      <c r="D65" s="36" t="s">
        <v>43</v>
      </c>
      <c r="E65" s="36" t="s">
        <v>16</v>
      </c>
      <c r="F65" s="39">
        <v>16000</v>
      </c>
      <c r="G65" s="39"/>
      <c r="H65" s="39">
        <v>459.2</v>
      </c>
      <c r="I65" s="39"/>
      <c r="J65" s="40">
        <v>486.4</v>
      </c>
      <c r="K65" s="40"/>
      <c r="L65" s="40">
        <v>25</v>
      </c>
      <c r="M65" s="40">
        <f t="shared" si="6"/>
        <v>970.5999999999999</v>
      </c>
      <c r="N65" s="41">
        <f t="shared" si="5"/>
        <v>15029.4</v>
      </c>
      <c r="O65" s="42" t="s">
        <v>105</v>
      </c>
    </row>
    <row r="66" spans="1:15" s="18" customFormat="1" ht="24" customHeight="1">
      <c r="A66" s="35">
        <v>54</v>
      </c>
      <c r="B66" s="36" t="s">
        <v>102</v>
      </c>
      <c r="C66" s="36" t="s">
        <v>100</v>
      </c>
      <c r="D66" s="36" t="s">
        <v>43</v>
      </c>
      <c r="E66" s="36" t="s">
        <v>16</v>
      </c>
      <c r="F66" s="39">
        <v>21000</v>
      </c>
      <c r="G66" s="39"/>
      <c r="H66" s="39">
        <v>602.7</v>
      </c>
      <c r="I66" s="39"/>
      <c r="J66" s="40">
        <v>638.4</v>
      </c>
      <c r="K66" s="40"/>
      <c r="L66" s="40">
        <v>25</v>
      </c>
      <c r="M66" s="40">
        <f t="shared" si="6"/>
        <v>1266.1</v>
      </c>
      <c r="N66" s="41">
        <f t="shared" si="5"/>
        <v>19733.9</v>
      </c>
      <c r="O66" s="42" t="s">
        <v>105</v>
      </c>
    </row>
    <row r="67" spans="1:15" s="12" customFormat="1" ht="15" customHeight="1">
      <c r="A67" s="25"/>
      <c r="B67" s="25" t="s">
        <v>104</v>
      </c>
      <c r="C67" s="25"/>
      <c r="D67" s="25"/>
      <c r="E67" s="25"/>
      <c r="F67" s="26">
        <f>SUM(F13:F66)</f>
        <v>1710800</v>
      </c>
      <c r="G67" s="26">
        <f aca="true" t="shared" si="7" ref="G67:N67">SUM(G13:G66)</f>
        <v>0</v>
      </c>
      <c r="H67" s="26">
        <f t="shared" si="7"/>
        <v>49099.96</v>
      </c>
      <c r="I67" s="26">
        <f t="shared" si="7"/>
        <v>93965.82999999997</v>
      </c>
      <c r="J67" s="26">
        <f t="shared" si="7"/>
        <v>48440.119999999995</v>
      </c>
      <c r="K67" s="26">
        <f t="shared" si="7"/>
        <v>10037</v>
      </c>
      <c r="L67" s="26">
        <f>SUM(L13:L66)</f>
        <v>11387</v>
      </c>
      <c r="M67" s="26">
        <f t="shared" si="7"/>
        <v>202892.90999999997</v>
      </c>
      <c r="N67" s="26">
        <f t="shared" si="7"/>
        <v>1507907.0900000003</v>
      </c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2" customFormat="1" ht="15" customHeight="1">
      <c r="A69" s="8"/>
      <c r="B69" s="8"/>
      <c r="C69" s="8"/>
      <c r="D69" s="8"/>
      <c r="E69" s="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s="12" customFormat="1" ht="15" customHeight="1">
      <c r="A70" s="8"/>
      <c r="B70" s="8"/>
      <c r="C70" s="8"/>
      <c r="D70" s="8"/>
      <c r="E70" s="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2" ht="11.25">
      <c r="B71" s="1" t="s">
        <v>66</v>
      </c>
      <c r="E71" s="48" t="s">
        <v>23</v>
      </c>
      <c r="F71" s="48"/>
      <c r="G71" s="48"/>
      <c r="H71" s="48"/>
      <c r="I71" s="9"/>
      <c r="J71" s="7"/>
      <c r="K71" s="34"/>
      <c r="L71" s="34" t="s">
        <v>28</v>
      </c>
    </row>
    <row r="72" spans="2:12" ht="11.25">
      <c r="B72" s="1"/>
      <c r="E72" s="1"/>
      <c r="F72" s="1"/>
      <c r="G72" s="1"/>
      <c r="H72" s="1"/>
      <c r="I72" s="9"/>
      <c r="J72" s="7"/>
      <c r="K72" s="45"/>
      <c r="L72" s="45"/>
    </row>
    <row r="73" spans="2:12" ht="11.25">
      <c r="B73" s="1"/>
      <c r="E73" s="1"/>
      <c r="F73" s="1"/>
      <c r="G73" s="1"/>
      <c r="H73" s="1"/>
      <c r="I73" s="9"/>
      <c r="J73" s="7"/>
      <c r="K73" s="45"/>
      <c r="L73" s="45"/>
    </row>
    <row r="74" spans="2:15" ht="11.25">
      <c r="B74" s="1"/>
      <c r="E74" s="1"/>
      <c r="F74" s="1"/>
      <c r="G74" s="1"/>
      <c r="H74" s="1"/>
      <c r="I74" s="9"/>
      <c r="J74" s="7"/>
      <c r="K74" s="45"/>
      <c r="L74" s="45"/>
      <c r="O74" s="46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45"/>
      <c r="L76" s="45"/>
    </row>
    <row r="77" spans="2:12" ht="11.25">
      <c r="B77" s="1"/>
      <c r="E77" s="1"/>
      <c r="F77" s="1"/>
      <c r="G77" s="1"/>
      <c r="H77" s="1"/>
      <c r="I77" s="9"/>
      <c r="J77" s="7"/>
      <c r="K77" s="45"/>
      <c r="L77" s="45"/>
    </row>
    <row r="78" spans="2:12" ht="11.25">
      <c r="B78" s="1"/>
      <c r="E78" s="1"/>
      <c r="F78" s="1"/>
      <c r="G78" s="1"/>
      <c r="H78" s="1"/>
      <c r="I78" s="9"/>
      <c r="J78" s="7"/>
      <c r="K78" s="34"/>
      <c r="L78" s="34"/>
    </row>
    <row r="79" spans="6:15" ht="11.25">
      <c r="F79" s="10"/>
      <c r="G79" s="10"/>
      <c r="O79" s="46"/>
    </row>
    <row r="80" spans="2:13" ht="11.25">
      <c r="B80" s="14"/>
      <c r="E80" s="52" t="s">
        <v>34</v>
      </c>
      <c r="F80" s="52"/>
      <c r="G80" s="52"/>
      <c r="H80" s="52"/>
      <c r="K80" s="15"/>
      <c r="L80" s="16"/>
      <c r="M80" s="17"/>
    </row>
    <row r="81" spans="2:16" ht="11.25">
      <c r="B81" s="2" t="s">
        <v>37</v>
      </c>
      <c r="E81" s="52" t="s">
        <v>35</v>
      </c>
      <c r="F81" s="52"/>
      <c r="G81" s="52"/>
      <c r="H81" s="52"/>
      <c r="I81" s="52"/>
      <c r="J81" s="11"/>
      <c r="K81" s="53" t="s">
        <v>39</v>
      </c>
      <c r="L81" s="53"/>
      <c r="M81" s="53"/>
      <c r="N81" s="11"/>
      <c r="O81" s="34"/>
      <c r="P81" s="11"/>
    </row>
    <row r="82" spans="2:16" ht="12.75" customHeight="1">
      <c r="B82" s="13" t="s">
        <v>38</v>
      </c>
      <c r="E82" s="52" t="s">
        <v>36</v>
      </c>
      <c r="F82" s="52"/>
      <c r="G82" s="52"/>
      <c r="H82" s="52"/>
      <c r="I82" s="52"/>
      <c r="J82" s="11"/>
      <c r="K82" s="53" t="s">
        <v>40</v>
      </c>
      <c r="L82" s="53"/>
      <c r="M82" s="53"/>
      <c r="N82" s="11"/>
      <c r="O82" s="34"/>
      <c r="P82" s="11"/>
    </row>
    <row r="83" spans="6:15" s="31" customFormat="1" ht="10.5">
      <c r="F83" s="33"/>
      <c r="G83" s="33"/>
      <c r="O83" s="32"/>
    </row>
    <row r="84" spans="5:15" s="31" customFormat="1" ht="10.5">
      <c r="E84" s="33"/>
      <c r="F84" s="33"/>
      <c r="G84" s="33"/>
      <c r="M84" s="4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5:15" s="31" customFormat="1" ht="10.5">
      <c r="E87" s="33"/>
      <c r="F87" s="33"/>
      <c r="G87" s="33"/>
      <c r="O87" s="32"/>
    </row>
    <row r="88" spans="5:15" s="31" customFormat="1" ht="10.5">
      <c r="E88" s="33"/>
      <c r="F88" s="33"/>
      <c r="G88" s="33"/>
      <c r="O88" s="32"/>
    </row>
    <row r="89" spans="6:14" ht="11.25">
      <c r="F89" s="10"/>
      <c r="G89" s="10"/>
      <c r="M89" s="46"/>
      <c r="N89" s="46"/>
    </row>
    <row r="90" spans="6:13" ht="11.25">
      <c r="F90" s="10"/>
      <c r="G90" s="10"/>
      <c r="M90" s="46"/>
    </row>
    <row r="91" spans="6:13" ht="11.25">
      <c r="F91" s="10"/>
      <c r="G91" s="10"/>
      <c r="M91" s="9"/>
    </row>
    <row r="92" spans="6:7" ht="11.25">
      <c r="F92" s="10"/>
      <c r="G92" s="10"/>
    </row>
    <row r="93" spans="6:7" ht="11.25">
      <c r="F93" s="10"/>
      <c r="G93" s="10"/>
    </row>
    <row r="94" spans="6:7" ht="11.25">
      <c r="F94" s="10"/>
      <c r="G94" s="10"/>
    </row>
    <row r="95" spans="5:7" ht="11.25">
      <c r="E95" s="27"/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7" ht="11.25">
      <c r="F98" s="10"/>
      <c r="G98" s="10"/>
    </row>
    <row r="99" spans="6:7" ht="11.25">
      <c r="F99" s="10"/>
      <c r="G99" s="10"/>
    </row>
    <row r="100" spans="6:9" ht="11.25">
      <c r="F100" s="10"/>
      <c r="G100" s="10"/>
      <c r="I100" s="27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  <row r="594" spans="6:7" ht="11.25">
      <c r="F594" s="10"/>
      <c r="G594" s="10"/>
    </row>
  </sheetData>
  <sheetProtection/>
  <mergeCells count="14">
    <mergeCell ref="E81:I81"/>
    <mergeCell ref="K81:M81"/>
    <mergeCell ref="A4:O4"/>
    <mergeCell ref="E82:I82"/>
    <mergeCell ref="K82:M82"/>
    <mergeCell ref="A5:O5"/>
    <mergeCell ref="A6:O6"/>
    <mergeCell ref="A7:O7"/>
    <mergeCell ref="A8:O8"/>
    <mergeCell ref="A9:O9"/>
    <mergeCell ref="A10:O10"/>
    <mergeCell ref="H11:M11"/>
    <mergeCell ref="E71:H71"/>
    <mergeCell ref="E80:H80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2023-02-24T19:13:37Z</cp:lastPrinted>
  <dcterms:created xsi:type="dcterms:W3CDTF">2007-08-09T17:19:09Z</dcterms:created>
  <dcterms:modified xsi:type="dcterms:W3CDTF">2023-02-24T19:14:28Z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