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FIN'!$2:$10</definedName>
  </definedNames>
  <calcPr fullCalcOnLoad="1"/>
</workbook>
</file>

<file path=xl/sharedStrings.xml><?xml version="1.0" encoding="utf-8"?>
<sst xmlns="http://schemas.openxmlformats.org/spreadsheetml/2006/main" count="114" uniqueCount="114">
  <si>
    <t>MINISTERIO DE RELACIONES EXTERIORES</t>
  </si>
  <si>
    <t>CONSEJO NACIONAL DE FRONTERAS</t>
  </si>
  <si>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</si>
  <si>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</si>
  <si>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</si>
  <si>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</si>
  <si>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</si>
  <si>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</si>
  <si>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</si>
  <si>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</si>
  <si>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</si>
  <si>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</si>
  <si>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</si>
  <si>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</si>
  <si>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</si>
  <si>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</si>
  <si>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</si>
  <si>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</si>
  <si>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</si>
  <si>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</si>
  <si>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</si>
  <si>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</si>
  <si>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</si>
  <si>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</si>
  <si>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</si>
  <si>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</si>
  <si>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</si>
  <si>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</si>
  <si>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</si>
  <si>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</si>
  <si>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</si>
  <si>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</si>
  <si>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</si>
  <si>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</si>
  <si>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</si>
  <si>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</si>
  <si>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</si>
  <si>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</si>
  <si>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</si>
  <si>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</si>
  <si>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</si>
  <si>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</si>
  <si>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PRESUPUESTO APROBADO</t>
  </si>
  <si>
    <t>MODIFICACIONES PRESUPUESTARIA</t>
  </si>
  <si>
    <t xml:space="preserve">           PREPARADO POR:</t>
  </si>
  <si>
    <t xml:space="preserve">     LIC. FAUSTO M. NUÑEZ</t>
  </si>
  <si>
    <t xml:space="preserve">             CONTADOR</t>
  </si>
  <si>
    <t xml:space="preserve">                       LIC. YASSER ALBERTO RAMIREZ</t>
  </si>
  <si>
    <t xml:space="preserve">            ________________________________________</t>
  </si>
  <si>
    <t xml:space="preserve">                             REVISADO  POR:</t>
  </si>
  <si>
    <t xml:space="preserve">               DIRECTOR FINANCIERO Y ADMINISTRATIVO</t>
  </si>
  <si>
    <t>APROBADO  POR:</t>
  </si>
  <si>
    <t>DIRECTOR DEL C.N.F.</t>
  </si>
  <si>
    <t>_________________________________________</t>
  </si>
  <si>
    <t>EMBAJADOR ESPENSEL FRAGOSO FURCAL</t>
  </si>
  <si>
    <t>2.1.3.-DIETAS Y GASTOS DE REPRESENTACION</t>
  </si>
  <si>
    <t>2.1.4.-GRATIFICACIONES Y BONIFICACIONES</t>
  </si>
  <si>
    <t>2.3.8.-GASTOS QUE SE ASIGNARAN DURANTE EL EJERCICIO (ART. 32 Y 33 LEY 423-06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</si>
  <si>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</si>
  <si>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</si>
  <si>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</si>
  <si>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</si>
  <si>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</si>
  <si>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</si>
  <si>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</si>
  <si>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2.4.- TRANSFERENCIAS CORRIENTES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</si>
  <si>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</si>
  <si>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</si>
  <si>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</si>
  <si>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</si>
  <si>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</si>
  <si>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</si>
  <si>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</si>
  <si>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</si>
  <si>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</si>
  <si>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</si>
  <si>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</si>
  <si>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2.6.9.-EDIFICIOS, ESTRUCTURAS, TIERRAS, TERRENOS Y OBJETOS DE VALOR</t>
  </si>
  <si>
    <t>2.6.6.-EQUIPOS DE DEFENSA Y SEGURIDAD</t>
  </si>
  <si>
    <t>2.6.7.- ACTIVOS BIOLOGICOS CULTIVALES</t>
  </si>
  <si>
    <t>2.6.8.-BIENES INTANGIBLES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</si>
  <si>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</si>
  <si>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</si>
  <si>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</si>
  <si>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</si>
  <si>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</si>
  <si>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</si>
  <si>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</si>
  <si>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</si>
  <si>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</si>
  <si>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2.9.2.-INFRAESTRUCTURA</t>
  </si>
  <si>
    <t>2.9.1 - INTERESES DE LA DEUDA PUBLICA INTERNA</t>
  </si>
  <si>
    <t>2.9.4.-COMISIONES Y OTROS GASTOS BANCARIOS DE LA  DUDA PUBLICA</t>
  </si>
  <si>
    <t>2.5.6 TRANSFERENCIAS CORRIENTES AL SECTOR EXTERNO</t>
  </si>
  <si>
    <t>Santo Domingo, D.N.</t>
  </si>
  <si>
    <t>Presupuesto Aprobado Vs. Vigente</t>
  </si>
  <si>
    <t>PRESUPUESTO EJECUTADO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</si>
  <si>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</si>
  <si>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</si>
  <si>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</si>
  <si>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</si>
  <si>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</si>
  <si>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</si>
  <si>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</si>
  <si>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</si>
  <si>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</si>
  <si>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</si>
  <si>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</si>
  <si>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_______________________________</t>
  </si>
  <si>
    <t>MODIFICADO</t>
  </si>
  <si>
    <t>DEVENGADO</t>
  </si>
  <si>
    <t>DICIEMBRE</t>
  </si>
  <si>
    <t>Correspondiente al  31 de Julio , año  2022</t>
  </si>
  <si>
    <t>1 de  Agosto, 2022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</si>
</sst>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thin">
        <color theme="4" tint="0.3999800086021423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 horizontal="left" vertical="center" wrapText="1"/>
    </xf>
    <xf numFmtId="43" fontId="44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4" fillId="6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43" fontId="44" fillId="35" borderId="11" xfId="47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 indent="2"/>
    </xf>
    <xf numFmtId="0" fontId="45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14" xfId="0" applyFont="1" applyBorder="1" applyAlignment="1">
      <alignment horizontal="left" vertical="center" wrapText="1" indent="2"/>
    </xf>
    <xf numFmtId="39" fontId="45" fillId="0" borderId="0" xfId="47" applyNumberFormat="1" applyFont="1" applyBorder="1" applyAlignment="1">
      <alignment vertical="center" wrapText="1"/>
    </xf>
    <xf numFmtId="39" fontId="44" fillId="6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3" fillId="36" borderId="15" xfId="0" applyNumberFormat="1" applyFont="1" applyFill="1" applyBorder="1" applyAlignment="1">
      <alignment horizontal="center" wrapText="1"/>
    </xf>
    <xf numFmtId="17" fontId="3" fillId="36" borderId="11" xfId="0" applyNumberFormat="1" applyFont="1" applyFill="1" applyBorder="1" applyAlignment="1">
      <alignment horizontal="center" wrapText="1"/>
    </xf>
    <xf numFmtId="39" fontId="44" fillId="6" borderId="10" xfId="0" applyNumberFormat="1" applyFont="1" applyFill="1" applyBorder="1" applyAlignment="1">
      <alignment/>
    </xf>
    <xf numFmtId="39" fontId="44" fillId="6" borderId="15" xfId="0" applyNumberFormat="1" applyFont="1" applyFill="1" applyBorder="1" applyAlignment="1">
      <alignment/>
    </xf>
    <xf numFmtId="43" fontId="44" fillId="6" borderId="15" xfId="0" applyNumberFormat="1" applyFont="1" applyFill="1" applyBorder="1" applyAlignment="1">
      <alignment/>
    </xf>
    <xf numFmtId="39" fontId="45" fillId="0" borderId="13" xfId="47" applyNumberFormat="1" applyFont="1" applyBorder="1" applyAlignment="1">
      <alignment vertical="center" wrapText="1"/>
    </xf>
    <xf numFmtId="39" fontId="0" fillId="0" borderId="16" xfId="47" applyNumberFormat="1" applyFont="1" applyBorder="1" applyAlignment="1">
      <alignment/>
    </xf>
    <xf numFmtId="39" fontId="44" fillId="6" borderId="15" xfId="47" applyNumberFormat="1" applyFont="1" applyFill="1" applyBorder="1" applyAlignment="1">
      <alignment/>
    </xf>
    <xf numFmtId="4" fontId="44" fillId="6" borderId="15" xfId="47" applyNumberFormat="1" applyFont="1" applyFill="1" applyBorder="1" applyAlignment="1">
      <alignment/>
    </xf>
    <xf numFmtId="4" fontId="44" fillId="6" borderId="11" xfId="47" applyNumberFormat="1" applyFont="1" applyFill="1" applyBorder="1" applyAlignment="1">
      <alignment/>
    </xf>
    <xf numFmtId="4" fontId="0" fillId="0" borderId="16" xfId="47" applyNumberFormat="1" applyFont="1" applyBorder="1" applyAlignment="1">
      <alignment/>
    </xf>
    <xf numFmtId="4" fontId="0" fillId="0" borderId="0" xfId="47" applyNumberFormat="1" applyFont="1" applyBorder="1" applyAlignment="1">
      <alignment/>
    </xf>
    <xf numFmtId="39" fontId="45" fillId="6" borderId="10" xfId="47" applyNumberFormat="1" applyFont="1" applyFill="1" applyBorder="1" applyAlignment="1">
      <alignment vertical="center" wrapText="1"/>
    </xf>
    <xf numFmtId="4" fontId="45" fillId="6" borderId="10" xfId="47" applyNumberFormat="1" applyFont="1" applyFill="1" applyBorder="1" applyAlignment="1">
      <alignment vertical="center" wrapText="1"/>
    </xf>
    <xf numFmtId="4" fontId="0" fillId="0" borderId="17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39" fontId="45" fillId="0" borderId="17" xfId="47" applyNumberFormat="1" applyFont="1" applyBorder="1" applyAlignment="1">
      <alignment vertical="center" wrapText="1"/>
    </xf>
    <xf numFmtId="39" fontId="45" fillId="0" borderId="16" xfId="47" applyNumberFormat="1" applyFont="1" applyBorder="1" applyAlignment="1">
      <alignment vertical="center" wrapText="1"/>
    </xf>
    <xf numFmtId="39" fontId="45" fillId="0" borderId="18" xfId="47" applyNumberFormat="1" applyFont="1" applyBorder="1" applyAlignment="1">
      <alignment vertical="center" wrapText="1"/>
    </xf>
    <xf numFmtId="39" fontId="44" fillId="34" borderId="15" xfId="47" applyNumberFormat="1" applyFont="1" applyFill="1" applyBorder="1" applyAlignment="1">
      <alignment horizontal="center" vertical="center" wrapText="1"/>
    </xf>
    <xf numFmtId="4" fontId="44" fillId="34" borderId="15" xfId="47" applyNumberFormat="1" applyFont="1" applyFill="1" applyBorder="1" applyAlignment="1">
      <alignment horizontal="center" vertical="center" wrapText="1"/>
    </xf>
    <xf numFmtId="4" fontId="44" fillId="34" borderId="11" xfId="47" applyNumberFormat="1" applyFont="1" applyFill="1" applyBorder="1" applyAlignment="1">
      <alignment horizontal="center" vertical="center" wrapText="1"/>
    </xf>
    <xf numFmtId="39" fontId="44" fillId="0" borderId="16" xfId="47" applyNumberFormat="1" applyFont="1" applyBorder="1" applyAlignment="1">
      <alignment/>
    </xf>
    <xf numFmtId="4" fontId="44" fillId="0" borderId="16" xfId="47" applyNumberFormat="1" applyFont="1" applyBorder="1" applyAlignment="1">
      <alignment/>
    </xf>
    <xf numFmtId="4" fontId="44" fillId="0" borderId="0" xfId="47" applyNumberFormat="1" applyFont="1" applyBorder="1" applyAlignment="1">
      <alignment/>
    </xf>
    <xf numFmtId="39" fontId="44" fillId="35" borderId="15" xfId="47" applyNumberFormat="1" applyFont="1" applyFill="1" applyBorder="1" applyAlignment="1">
      <alignment horizontal="center" vertical="center" wrapText="1"/>
    </xf>
    <xf numFmtId="4" fontId="44" fillId="35" borderId="15" xfId="47" applyNumberFormat="1" applyFont="1" applyFill="1" applyBorder="1" applyAlignment="1">
      <alignment horizontal="center" vertical="center" wrapText="1"/>
    </xf>
    <xf numFmtId="4" fontId="44" fillId="35" borderId="11" xfId="47" applyNumberFormat="1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39" fontId="45" fillId="0" borderId="16" xfId="47" applyNumberFormat="1" applyFont="1" applyBorder="1" applyAlignment="1">
      <alignment/>
    </xf>
    <xf numFmtId="39" fontId="45" fillId="6" borderId="15" xfId="47" applyNumberFormat="1" applyFont="1" applyFill="1" applyBorder="1" applyAlignment="1">
      <alignment/>
    </xf>
    <xf numFmtId="39" fontId="45" fillId="0" borderId="16" xfId="47" applyNumberFormat="1" applyFont="1" applyFill="1" applyBorder="1" applyAlignment="1">
      <alignment/>
    </xf>
    <xf numFmtId="39" fontId="45" fillId="0" borderId="18" xfId="47" applyNumberFormat="1" applyFont="1" applyFill="1" applyBorder="1" applyAlignment="1">
      <alignment/>
    </xf>
    <xf numFmtId="43" fontId="44" fillId="34" borderId="15" xfId="47" applyFont="1" applyFill="1" applyBorder="1" applyAlignment="1">
      <alignment horizontal="center" vertical="center" wrapText="1"/>
    </xf>
    <xf numFmtId="0" fontId="44" fillId="0" borderId="16" xfId="0" applyFont="1" applyBorder="1" applyAlignment="1">
      <alignment/>
    </xf>
    <xf numFmtId="43" fontId="44" fillId="35" borderId="15" xfId="47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3" fontId="44" fillId="6" borderId="10" xfId="0" applyNumberFormat="1" applyFont="1" applyFill="1" applyBorder="1" applyAlignment="1">
      <alignment/>
    </xf>
    <xf numFmtId="39" fontId="45" fillId="0" borderId="13" xfId="47" applyNumberFormat="1" applyFont="1" applyBorder="1" applyAlignment="1">
      <alignment/>
    </xf>
    <xf numFmtId="39" fontId="45" fillId="6" borderId="10" xfId="47" applyNumberFormat="1" applyFont="1" applyFill="1" applyBorder="1" applyAlignment="1">
      <alignment/>
    </xf>
    <xf numFmtId="39" fontId="45" fillId="0" borderId="13" xfId="47" applyNumberFormat="1" applyFont="1" applyFill="1" applyBorder="1" applyAlignment="1">
      <alignment/>
    </xf>
    <xf numFmtId="39" fontId="45" fillId="0" borderId="14" xfId="47" applyNumberFormat="1" applyFont="1" applyFill="1" applyBorder="1" applyAlignment="1">
      <alignment/>
    </xf>
    <xf numFmtId="43" fontId="44" fillId="34" borderId="10" xfId="47" applyFont="1" applyFill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0" fillId="0" borderId="16" xfId="0" applyFont="1" applyBorder="1" applyAlignment="1">
      <alignment/>
    </xf>
    <xf numFmtId="39" fontId="45" fillId="6" borderId="15" xfId="47" applyNumberFormat="1" applyFont="1" applyFill="1" applyBorder="1" applyAlignment="1">
      <alignment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/>
    </xf>
    <xf numFmtId="39" fontId="44" fillId="0" borderId="0" xfId="0" applyNumberFormat="1" applyFont="1" applyAlignment="1">
      <alignment/>
    </xf>
    <xf numFmtId="0" fontId="0" fillId="36" borderId="15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45" fillId="6" borderId="15" xfId="47" applyNumberFormat="1" applyFont="1" applyFill="1" applyBorder="1" applyAlignment="1">
      <alignment vertical="center" wrapText="1"/>
    </xf>
    <xf numFmtId="43" fontId="0" fillId="0" borderId="0" xfId="47" applyFont="1" applyAlignment="1">
      <alignment/>
    </xf>
    <xf numFmtId="0" fontId="46" fillId="0" borderId="13" xfId="0" applyFont="1" applyBorder="1" applyAlignment="1">
      <alignment horizontal="left" vertical="center" wrapText="1" indent="2"/>
    </xf>
    <xf numFmtId="39" fontId="46" fillId="0" borderId="16" xfId="47" applyNumberFormat="1" applyFont="1" applyBorder="1" applyAlignment="1">
      <alignment vertical="center" wrapText="1"/>
    </xf>
    <xf numFmtId="39" fontId="46" fillId="0" borderId="13" xfId="47" applyNumberFormat="1" applyFont="1" applyBorder="1" applyAlignment="1">
      <alignment vertical="center" wrapText="1"/>
    </xf>
    <xf numFmtId="4" fontId="4" fillId="0" borderId="16" xfId="47" applyNumberFormat="1" applyFont="1" applyBorder="1" applyAlignment="1">
      <alignment/>
    </xf>
    <xf numFmtId="4" fontId="4" fillId="0" borderId="0" xfId="47" applyNumberFormat="1" applyFont="1" applyBorder="1" applyAlignment="1">
      <alignment/>
    </xf>
    <xf numFmtId="0" fontId="4" fillId="0" borderId="0" xfId="0" applyFont="1" applyAlignment="1">
      <alignment/>
    </xf>
    <xf numFmtId="39" fontId="46" fillId="0" borderId="16" xfId="47" applyNumberFormat="1" applyFont="1" applyBorder="1" applyAlignment="1">
      <alignment/>
    </xf>
    <xf numFmtId="39" fontId="46" fillId="0" borderId="13" xfId="47" applyNumberFormat="1" applyFont="1" applyBorder="1" applyAlignment="1">
      <alignment/>
    </xf>
    <xf numFmtId="4" fontId="4" fillId="0" borderId="17" xfId="47" applyNumberFormat="1" applyFont="1" applyBorder="1" applyAlignment="1">
      <alignment/>
    </xf>
    <xf numFmtId="39" fontId="46" fillId="0" borderId="17" xfId="47" applyNumberFormat="1" applyFont="1" applyBorder="1" applyAlignment="1">
      <alignment vertical="center" wrapText="1"/>
    </xf>
    <xf numFmtId="39" fontId="46" fillId="0" borderId="14" xfId="47" applyNumberFormat="1" applyFont="1" applyBorder="1" applyAlignment="1">
      <alignment vertical="center" wrapText="1"/>
    </xf>
    <xf numFmtId="4" fontId="4" fillId="0" borderId="18" xfId="47" applyNumberFormat="1" applyFont="1" applyBorder="1" applyAlignment="1">
      <alignment/>
    </xf>
    <xf numFmtId="39" fontId="4" fillId="0" borderId="16" xfId="47" applyNumberFormat="1" applyFont="1" applyBorder="1" applyAlignment="1">
      <alignment/>
    </xf>
    <xf numFmtId="0" fontId="47" fillId="37" borderId="10" xfId="0" applyFont="1" applyFill="1" applyBorder="1" applyAlignment="1">
      <alignment horizontal="left" vertical="center" wrapText="1"/>
    </xf>
    <xf numFmtId="39" fontId="47" fillId="37" borderId="15" xfId="47" applyNumberFormat="1" applyFont="1" applyFill="1" applyBorder="1" applyAlignment="1">
      <alignment horizontal="center" vertical="center" wrapText="1"/>
    </xf>
    <xf numFmtId="39" fontId="47" fillId="37" borderId="10" xfId="47" applyNumberFormat="1" applyFont="1" applyFill="1" applyBorder="1" applyAlignment="1">
      <alignment horizontal="center" vertical="center" wrapText="1"/>
    </xf>
    <xf numFmtId="4" fontId="47" fillId="37" borderId="15" xfId="47" applyNumberFormat="1" applyFont="1" applyFill="1" applyBorder="1" applyAlignment="1">
      <alignment horizontal="center" vertical="center" wrapText="1"/>
    </xf>
    <xf numFmtId="4" fontId="47" fillId="37" borderId="11" xfId="47" applyNumberFormat="1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 wrapText="1"/>
    </xf>
    <xf numFmtId="39" fontId="46" fillId="0" borderId="16" xfId="47" applyNumberFormat="1" applyFont="1" applyFill="1" applyBorder="1" applyAlignment="1">
      <alignment/>
    </xf>
    <xf numFmtId="39" fontId="46" fillId="0" borderId="13" xfId="47" applyNumberFormat="1" applyFont="1" applyFill="1" applyBorder="1" applyAlignment="1">
      <alignment/>
    </xf>
    <xf numFmtId="0" fontId="47" fillId="0" borderId="13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39" fontId="46" fillId="0" borderId="12" xfId="47" applyNumberFormat="1" applyFont="1" applyBorder="1" applyAlignment="1">
      <alignment vertical="center" wrapText="1"/>
    </xf>
    <xf numFmtId="4" fontId="4" fillId="0" borderId="21" xfId="47" applyNumberFormat="1" applyFont="1" applyBorder="1" applyAlignment="1">
      <alignment/>
    </xf>
    <xf numFmtId="0" fontId="46" fillId="0" borderId="22" xfId="0" applyFont="1" applyBorder="1" applyAlignment="1">
      <alignment horizontal="left" vertical="center" wrapText="1" indent="2"/>
    </xf>
    <xf numFmtId="39" fontId="46" fillId="0" borderId="23" xfId="47" applyNumberFormat="1" applyFont="1" applyBorder="1" applyAlignment="1">
      <alignment vertical="center" wrapText="1"/>
    </xf>
    <xf numFmtId="39" fontId="46" fillId="0" borderId="22" xfId="47" applyNumberFormat="1" applyFont="1" applyBorder="1" applyAlignment="1">
      <alignment vertical="center" wrapText="1"/>
    </xf>
    <xf numFmtId="4" fontId="4" fillId="0" borderId="23" xfId="47" applyNumberFormat="1" applyFont="1" applyBorder="1" applyAlignment="1">
      <alignment/>
    </xf>
    <xf numFmtId="4" fontId="4" fillId="0" borderId="24" xfId="47" applyNumberFormat="1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4" fontId="4" fillId="0" borderId="13" xfId="47" applyNumberFormat="1" applyFont="1" applyBorder="1" applyAlignment="1">
      <alignment/>
    </xf>
    <xf numFmtId="4" fontId="4" fillId="0" borderId="14" xfId="47" applyNumberFormat="1" applyFont="1" applyBorder="1" applyAlignment="1">
      <alignment/>
    </xf>
    <xf numFmtId="4" fontId="45" fillId="6" borderId="18" xfId="47" applyNumberFormat="1" applyFont="1" applyFill="1" applyBorder="1" applyAlignment="1">
      <alignment vertical="center" wrapText="1"/>
    </xf>
    <xf numFmtId="4" fontId="44" fillId="6" borderId="10" xfId="47" applyNumberFormat="1" applyFont="1" applyFill="1" applyBorder="1" applyAlignment="1">
      <alignment/>
    </xf>
    <xf numFmtId="39" fontId="46" fillId="0" borderId="18" xfId="47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0</xdr:rowOff>
    </xdr:from>
    <xdr:to>
      <xdr:col>6</xdr:col>
      <xdr:colOff>857250</xdr:colOff>
      <xdr:row>3</xdr:row>
      <xdr:rowOff>28575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1619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504825</xdr:colOff>
      <xdr:row>5</xdr:row>
      <xdr:rowOff>76200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98"/>
  <sheetViews>
    <sheetView showGridLines="0" tabSelected="1" workbookViewId="0" topLeftCell="A55">
      <selection activeCell="Q82" sqref="Q82"/>
    </sheetView>
  </sheetViews>
  <sheetFormatPr defaultColWidth="11.421875" defaultRowHeight="12.75"/>
  <cols>
    <col min="1" max="1" width="54.140625" style="1" customWidth="1"/>
    <col min="2" max="2" width="14.7109375" style="1" customWidth="1"/>
    <col min="3" max="3" width="12.8515625" style="1" customWidth="1"/>
    <col min="4" max="4" width="13.140625" style="1" customWidth="1"/>
    <col min="5" max="5" width="13.00390625" style="1" customWidth="1"/>
    <col min="6" max="6" width="13.8515625" style="1" customWidth="1"/>
    <col min="7" max="7" width="13.7109375" style="1" customWidth="1"/>
    <col min="8" max="8" width="14.8515625" style="1" customWidth="1"/>
    <col min="9" max="9" width="13.140625" style="1" customWidth="1"/>
    <col min="10" max="10" width="12.421875" style="1" customWidth="1"/>
    <col min="11" max="12" width="12.7109375" style="1" customWidth="1"/>
    <col min="13" max="13" width="13.140625" style="1" customWidth="1"/>
    <col min="14" max="14" width="12.421875" style="1" customWidth="1"/>
    <col min="15" max="15" width="12.28125" style="1" bestFit="1" customWidth="1"/>
    <col min="16" max="16" width="12.28125" style="1" customWidth="1"/>
    <col min="17" max="17" width="13.7109375" style="1" customWidth="1"/>
    <col min="18" max="16384" width="11.421875" style="1" customWidth="1"/>
  </cols>
  <sheetData>
    <row r="4" spans="1:17" ht="12.75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21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2.75">
      <c r="A6" s="107" t="s">
        <v>95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12.75">
      <c r="A7" s="107" t="s">
        <v>112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ht="13.5" thickBot="1">
      <c r="A8" s="109" t="s">
        <v>41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ht="36.75" customHeight="1" thickBot="1">
      <c r="A9" s="11" t="s">
        <v>2</v>
      </c>
      <c r="B9" s="50" t="s">
        <v>42</v>
      </c>
      <c r="C9" s="59" t="s">
        <v>43</v>
      </c>
      <c r="D9" s="50" t="s">
        <v>109</v>
      </c>
      <c r="E9" s="112" t="s">
        <v>110</v>
      </c>
      <c r="F9" s="113"/>
      <c r="G9" s="113"/>
      <c r="H9" s="113"/>
      <c r="I9" s="113"/>
      <c r="J9" s="113"/>
      <c r="K9" s="113"/>
      <c r="L9" s="113"/>
      <c r="M9" s="113"/>
      <c r="N9" s="113"/>
      <c r="O9" s="114"/>
      <c r="P9" s="71"/>
      <c r="Q9" s="70" t="s">
        <v>96</v>
      </c>
    </row>
    <row r="10" spans="1:17" ht="13.5" thickBot="1">
      <c r="A10" s="12" t="s">
        <v>3</v>
      </c>
      <c r="B10" s="51"/>
      <c r="C10" s="60"/>
      <c r="D10" s="68"/>
      <c r="E10" s="22" t="s">
        <v>97</v>
      </c>
      <c r="F10" s="22" t="s">
        <v>98</v>
      </c>
      <c r="G10" s="22" t="s">
        <v>99</v>
      </c>
      <c r="H10" s="22" t="s">
        <v>100</v>
      </c>
      <c r="I10" s="22" t="s">
        <v>101</v>
      </c>
      <c r="J10" s="22" t="s">
        <v>102</v>
      </c>
      <c r="K10" s="22" t="s">
        <v>103</v>
      </c>
      <c r="L10" s="22" t="s">
        <v>104</v>
      </c>
      <c r="M10" s="22" t="s">
        <v>105</v>
      </c>
      <c r="N10" s="23" t="s">
        <v>106</v>
      </c>
      <c r="O10" s="22" t="s">
        <v>107</v>
      </c>
      <c r="P10" s="22" t="s">
        <v>111</v>
      </c>
      <c r="Q10" s="73"/>
    </row>
    <row r="11" spans="1:17" ht="19.5" customHeight="1" thickBot="1">
      <c r="A11" s="7" t="s">
        <v>4</v>
      </c>
      <c r="B11" s="26">
        <f>SUM(B12:B16)</f>
        <v>35922490</v>
      </c>
      <c r="C11" s="61">
        <f>SUM(C12:C16)</f>
        <v>140000</v>
      </c>
      <c r="D11" s="26">
        <f>SUM(D12:D16)</f>
        <v>36062490</v>
      </c>
      <c r="E11" s="25">
        <f aca="true" t="shared" si="0" ref="E11:Q11">SUM(E12:E16)</f>
        <v>2872061.93</v>
      </c>
      <c r="F11" s="25">
        <f t="shared" si="0"/>
        <v>2817875.63</v>
      </c>
      <c r="G11" s="25">
        <f t="shared" si="0"/>
        <v>2795970.5300000003</v>
      </c>
      <c r="H11" s="25">
        <f t="shared" si="0"/>
        <v>2869756.13</v>
      </c>
      <c r="I11" s="25">
        <f t="shared" si="0"/>
        <v>2869756.13</v>
      </c>
      <c r="J11" s="25">
        <f t="shared" si="0"/>
        <v>2869756.13</v>
      </c>
      <c r="K11" s="26">
        <f t="shared" si="0"/>
        <v>2999756.13</v>
      </c>
      <c r="L11" s="25">
        <f t="shared" si="0"/>
        <v>0</v>
      </c>
      <c r="M11" s="25">
        <f t="shared" si="0"/>
        <v>0</v>
      </c>
      <c r="N11" s="19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20094932.61</v>
      </c>
    </row>
    <row r="12" spans="1:17" ht="18" customHeight="1">
      <c r="A12" s="13" t="s">
        <v>5</v>
      </c>
      <c r="B12" s="39">
        <f>17216400+6000000+2327700+1128000</f>
        <v>26672100</v>
      </c>
      <c r="C12" s="27">
        <v>0</v>
      </c>
      <c r="D12" s="39">
        <f>B12+C12</f>
        <v>26672100</v>
      </c>
      <c r="E12" s="28">
        <v>2217800</v>
      </c>
      <c r="F12" s="28">
        <v>2170800</v>
      </c>
      <c r="G12" s="28">
        <f>1671800+480000</f>
        <v>2151800</v>
      </c>
      <c r="H12" s="28">
        <v>2215800</v>
      </c>
      <c r="I12" s="28">
        <v>2215800</v>
      </c>
      <c r="J12" s="28">
        <v>2215800</v>
      </c>
      <c r="K12" s="28">
        <v>2215800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39">
        <f>SUM(E12:P12)</f>
        <v>15403600</v>
      </c>
    </row>
    <row r="13" spans="1:17" ht="12.75">
      <c r="A13" s="13" t="s">
        <v>6</v>
      </c>
      <c r="B13" s="39">
        <f>3588000+140000+2028700</f>
        <v>5756700</v>
      </c>
      <c r="C13" s="27">
        <v>140000</v>
      </c>
      <c r="D13" s="39">
        <f>B13+C13</f>
        <v>5896700</v>
      </c>
      <c r="E13" s="28">
        <v>327000</v>
      </c>
      <c r="F13" s="28">
        <v>327000</v>
      </c>
      <c r="G13" s="28">
        <v>327000</v>
      </c>
      <c r="H13" s="28">
        <v>327000</v>
      </c>
      <c r="I13" s="28">
        <v>327000</v>
      </c>
      <c r="J13" s="28">
        <v>327000</v>
      </c>
      <c r="K13" s="28">
        <v>457000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39">
        <f>SUM(E13:P13)</f>
        <v>2419000</v>
      </c>
    </row>
    <row r="14" spans="1:17" ht="12.75">
      <c r="A14" s="13" t="s">
        <v>55</v>
      </c>
      <c r="B14" s="39">
        <v>0</v>
      </c>
      <c r="C14" s="27">
        <v>0</v>
      </c>
      <c r="D14" s="39">
        <f>B14+C14</f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39">
        <f>SUM(E14:P14)</f>
        <v>0</v>
      </c>
    </row>
    <row r="15" spans="1:17" ht="12.75">
      <c r="A15" s="13" t="s">
        <v>56</v>
      </c>
      <c r="B15" s="39">
        <v>0</v>
      </c>
      <c r="C15" s="27">
        <v>0</v>
      </c>
      <c r="D15" s="39">
        <f>B15+C15</f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39">
        <f>SUM(E15:P15)</f>
        <v>0</v>
      </c>
    </row>
    <row r="16" spans="1:17" ht="13.5" thickBot="1">
      <c r="A16" s="13" t="s">
        <v>7</v>
      </c>
      <c r="B16" s="52">
        <f>1564623+1711316+217751</f>
        <v>3493690</v>
      </c>
      <c r="C16" s="62">
        <v>0</v>
      </c>
      <c r="D16" s="39">
        <f>B16+C16</f>
        <v>3493690</v>
      </c>
      <c r="E16" s="28">
        <v>327261.93</v>
      </c>
      <c r="F16" s="28">
        <f>320075.63</f>
        <v>320075.63</v>
      </c>
      <c r="G16" s="28">
        <f>144240.73+152777.8+20152</f>
        <v>317170.53</v>
      </c>
      <c r="H16" s="28">
        <v>326956.13</v>
      </c>
      <c r="I16" s="28">
        <v>326956.13</v>
      </c>
      <c r="J16" s="28">
        <v>326956.13</v>
      </c>
      <c r="K16" s="28">
        <v>326956.13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39">
        <f>SUM(E16:P16)</f>
        <v>2272332.61</v>
      </c>
    </row>
    <row r="17" spans="1:18" ht="13.5" thickBot="1">
      <c r="A17" s="7" t="s">
        <v>8</v>
      </c>
      <c r="B17" s="26">
        <f>SUM(B18:B26)</f>
        <v>3717817</v>
      </c>
      <c r="C17" s="61">
        <f>SUM(C18:C26)</f>
        <v>-49030</v>
      </c>
      <c r="D17" s="26">
        <f>SUM(D18:D26)</f>
        <v>3668787</v>
      </c>
      <c r="E17" s="29">
        <f aca="true" t="shared" si="1" ref="E17:P17">SUM(E18:E26)</f>
        <v>80875.37</v>
      </c>
      <c r="F17" s="29">
        <f t="shared" si="1"/>
        <v>170290.85</v>
      </c>
      <c r="G17" s="29">
        <f t="shared" si="1"/>
        <v>276828.31</v>
      </c>
      <c r="H17" s="29">
        <f t="shared" si="1"/>
        <v>745956.16</v>
      </c>
      <c r="I17" s="29">
        <f t="shared" si="1"/>
        <v>141231.93</v>
      </c>
      <c r="J17" s="29">
        <f t="shared" si="1"/>
        <v>99283.55</v>
      </c>
      <c r="K17" s="30">
        <f t="shared" si="1"/>
        <v>265685.54</v>
      </c>
      <c r="L17" s="30">
        <f t="shared" si="1"/>
        <v>0</v>
      </c>
      <c r="M17" s="30">
        <f t="shared" si="1"/>
        <v>0</v>
      </c>
      <c r="N17" s="31">
        <f t="shared" si="1"/>
        <v>0</v>
      </c>
      <c r="O17" s="30">
        <f>SUM(O18:O26)</f>
        <v>0</v>
      </c>
      <c r="P17" s="30">
        <f t="shared" si="1"/>
        <v>0</v>
      </c>
      <c r="Q17" s="30">
        <f>SUM(Q18:Q26)</f>
        <v>1780151.7100000002</v>
      </c>
      <c r="R17" s="74"/>
    </row>
    <row r="18" spans="1:17" ht="12.75">
      <c r="A18" s="13" t="s">
        <v>9</v>
      </c>
      <c r="B18" s="39">
        <v>1260000</v>
      </c>
      <c r="C18" s="27">
        <v>96000</v>
      </c>
      <c r="D18" s="39">
        <f>B18+C18</f>
        <v>1356000</v>
      </c>
      <c r="E18" s="28">
        <v>80875.37</v>
      </c>
      <c r="F18" s="28">
        <v>104990.85</v>
      </c>
      <c r="G18" s="28">
        <f>88813.91+7674.54</f>
        <v>96488.45</v>
      </c>
      <c r="H18" s="28">
        <v>91194.81</v>
      </c>
      <c r="I18" s="28">
        <v>97400.45</v>
      </c>
      <c r="J18" s="28">
        <v>99224.94</v>
      </c>
      <c r="K18" s="28">
        <v>117742.5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39">
        <f>SUM(E18:P18)</f>
        <v>687917.37</v>
      </c>
    </row>
    <row r="19" spans="1:17" ht="12.75">
      <c r="A19" s="13" t="s">
        <v>10</v>
      </c>
      <c r="B19" s="39">
        <v>30000</v>
      </c>
      <c r="C19" s="27">
        <v>-14000</v>
      </c>
      <c r="D19" s="39">
        <f aca="true" t="shared" si="2" ref="D19:D62">B19+C19</f>
        <v>16000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39">
        <f aca="true" t="shared" si="3" ref="Q19:Q26">SUM(E19:P19)</f>
        <v>0</v>
      </c>
    </row>
    <row r="20" spans="1:17" ht="15.75" customHeight="1">
      <c r="A20" s="13" t="s">
        <v>11</v>
      </c>
      <c r="B20" s="39">
        <v>1800000</v>
      </c>
      <c r="C20" s="27">
        <v>0</v>
      </c>
      <c r="D20" s="39">
        <f t="shared" si="2"/>
        <v>1800000</v>
      </c>
      <c r="E20" s="28">
        <v>0</v>
      </c>
      <c r="F20" s="28">
        <v>65300</v>
      </c>
      <c r="G20" s="28">
        <v>101650</v>
      </c>
      <c r="H20" s="28">
        <v>578000</v>
      </c>
      <c r="I20" s="28">
        <v>0</v>
      </c>
      <c r="J20" s="28">
        <v>5700</v>
      </c>
      <c r="K20" s="28">
        <v>45450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39">
        <f t="shared" si="3"/>
        <v>796100</v>
      </c>
    </row>
    <row r="21" spans="1:17" ht="12.75">
      <c r="A21" s="13" t="s">
        <v>12</v>
      </c>
      <c r="B21" s="39">
        <v>0</v>
      </c>
      <c r="C21" s="27">
        <v>0</v>
      </c>
      <c r="D21" s="39">
        <f t="shared" si="2"/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39">
        <f t="shared" si="3"/>
        <v>0</v>
      </c>
    </row>
    <row r="22" spans="1:17" ht="18" customHeight="1">
      <c r="A22" s="13" t="s">
        <v>13</v>
      </c>
      <c r="B22" s="39">
        <f>200000</f>
        <v>200000</v>
      </c>
      <c r="C22" s="27">
        <v>-88090</v>
      </c>
      <c r="D22" s="39">
        <f t="shared" si="2"/>
        <v>111910</v>
      </c>
      <c r="E22" s="27">
        <v>0</v>
      </c>
      <c r="F22" s="27">
        <v>0</v>
      </c>
      <c r="G22" s="27">
        <v>0</v>
      </c>
      <c r="H22" s="27">
        <v>76761.35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39">
        <f t="shared" si="3"/>
        <v>76761.35</v>
      </c>
    </row>
    <row r="23" spans="1:17" ht="12.75">
      <c r="A23" s="13" t="s">
        <v>14</v>
      </c>
      <c r="B23" s="39">
        <f>120000</f>
        <v>120000</v>
      </c>
      <c r="C23" s="27">
        <v>-114200</v>
      </c>
      <c r="D23" s="39">
        <f t="shared" si="2"/>
        <v>5800</v>
      </c>
      <c r="E23" s="28">
        <v>0</v>
      </c>
      <c r="F23" s="28">
        <v>0</v>
      </c>
      <c r="G23" s="28">
        <v>0</v>
      </c>
      <c r="H23" s="28">
        <v>0</v>
      </c>
      <c r="I23" s="28">
        <v>5799.99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39">
        <f t="shared" si="3"/>
        <v>5799.99</v>
      </c>
    </row>
    <row r="24" spans="1:17" ht="24.75" customHeight="1">
      <c r="A24" s="13" t="s">
        <v>15</v>
      </c>
      <c r="B24" s="39">
        <v>200000</v>
      </c>
      <c r="C24" s="27">
        <v>75250</v>
      </c>
      <c r="D24" s="39">
        <f t="shared" si="2"/>
        <v>275250</v>
      </c>
      <c r="E24" s="28">
        <v>0</v>
      </c>
      <c r="F24" s="28">
        <v>0</v>
      </c>
      <c r="G24" s="28">
        <v>45649.86</v>
      </c>
      <c r="H24" s="28">
        <v>0</v>
      </c>
      <c r="I24" s="28">
        <v>11748.49</v>
      </c>
      <c r="J24" s="28">
        <v>-5641.39</v>
      </c>
      <c r="K24" s="28">
        <v>102493.04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39">
        <f t="shared" si="3"/>
        <v>154250</v>
      </c>
    </row>
    <row r="25" spans="1:17" ht="25.5">
      <c r="A25" s="13" t="s">
        <v>16</v>
      </c>
      <c r="B25" s="39">
        <f>5000+102817</f>
        <v>107817</v>
      </c>
      <c r="C25" s="27">
        <f>-97990</f>
        <v>-97990</v>
      </c>
      <c r="D25" s="39">
        <f t="shared" si="2"/>
        <v>9827</v>
      </c>
      <c r="E25" s="28">
        <v>0</v>
      </c>
      <c r="F25" s="28">
        <v>0</v>
      </c>
      <c r="G25" s="28">
        <v>0</v>
      </c>
      <c r="H25" s="28">
        <v>0</v>
      </c>
      <c r="I25" s="28">
        <v>1050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39">
        <f t="shared" si="3"/>
        <v>1050</v>
      </c>
    </row>
    <row r="26" spans="1:17" ht="13.5" thickBot="1">
      <c r="A26" s="13" t="s">
        <v>17</v>
      </c>
      <c r="B26" s="39">
        <v>0</v>
      </c>
      <c r="C26" s="27">
        <v>94000</v>
      </c>
      <c r="D26" s="39">
        <f t="shared" si="2"/>
        <v>94000</v>
      </c>
      <c r="E26" s="28">
        <v>0</v>
      </c>
      <c r="F26" s="28">
        <v>0</v>
      </c>
      <c r="G26" s="28">
        <v>33040</v>
      </c>
      <c r="H26" s="28">
        <v>0</v>
      </c>
      <c r="I26" s="28">
        <v>25233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39">
        <f t="shared" si="3"/>
        <v>58273</v>
      </c>
    </row>
    <row r="27" spans="1:18" ht="16.5" customHeight="1" thickBot="1">
      <c r="A27" s="7" t="s">
        <v>18</v>
      </c>
      <c r="B27" s="26">
        <f>SUM(B28:B36)</f>
        <v>4435000</v>
      </c>
      <c r="C27" s="61">
        <f>SUM(C28:C36)</f>
        <v>-277970</v>
      </c>
      <c r="D27" s="26">
        <f>SUM(D28:D36)</f>
        <v>4157030</v>
      </c>
      <c r="E27" s="29">
        <f aca="true" t="shared" si="4" ref="E27:Q27">SUM(E28:E36)</f>
        <v>0</v>
      </c>
      <c r="F27" s="29">
        <f t="shared" si="4"/>
        <v>20000</v>
      </c>
      <c r="G27" s="29">
        <f t="shared" si="4"/>
        <v>1101762.8</v>
      </c>
      <c r="H27" s="29">
        <f t="shared" si="4"/>
        <v>315000</v>
      </c>
      <c r="I27" s="29">
        <f t="shared" si="4"/>
        <v>367492.9</v>
      </c>
      <c r="J27" s="29">
        <f t="shared" si="4"/>
        <v>335599.94</v>
      </c>
      <c r="K27" s="30">
        <f t="shared" si="4"/>
        <v>315000</v>
      </c>
      <c r="L27" s="30">
        <f t="shared" si="4"/>
        <v>0</v>
      </c>
      <c r="M27" s="30">
        <f t="shared" si="4"/>
        <v>0</v>
      </c>
      <c r="N27" s="31">
        <f t="shared" si="4"/>
        <v>0</v>
      </c>
      <c r="O27" s="30">
        <f t="shared" si="4"/>
        <v>0</v>
      </c>
      <c r="P27" s="30">
        <f t="shared" si="4"/>
        <v>0</v>
      </c>
      <c r="Q27" s="30">
        <f t="shared" si="4"/>
        <v>2454855.64</v>
      </c>
      <c r="R27" s="74"/>
    </row>
    <row r="28" spans="1:17" ht="12.75">
      <c r="A28" s="13" t="s">
        <v>19</v>
      </c>
      <c r="B28" s="39">
        <v>50000</v>
      </c>
      <c r="C28" s="27">
        <f>20000</f>
        <v>20000</v>
      </c>
      <c r="D28" s="39">
        <f t="shared" si="2"/>
        <v>70000</v>
      </c>
      <c r="E28" s="28">
        <v>0</v>
      </c>
      <c r="F28" s="28">
        <v>20000</v>
      </c>
      <c r="G28" s="28">
        <v>0</v>
      </c>
      <c r="H28" s="28">
        <v>0</v>
      </c>
      <c r="I28" s="28">
        <v>13253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39">
        <f>SUM(E28:P28)</f>
        <v>33253</v>
      </c>
    </row>
    <row r="29" spans="1:17" ht="19.5" customHeight="1">
      <c r="A29" s="13" t="s">
        <v>20</v>
      </c>
      <c r="B29" s="39">
        <v>0</v>
      </c>
      <c r="C29" s="27">
        <v>79940</v>
      </c>
      <c r="D29" s="39">
        <f t="shared" si="2"/>
        <v>79940</v>
      </c>
      <c r="E29" s="28">
        <v>0</v>
      </c>
      <c r="F29" s="28">
        <v>0</v>
      </c>
      <c r="G29" s="28">
        <v>71390</v>
      </c>
      <c r="H29" s="28">
        <v>0</v>
      </c>
      <c r="I29" s="28">
        <v>3540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39">
        <f aca="true" t="shared" si="5" ref="Q29:Q36">SUM(E29:P29)</f>
        <v>74930</v>
      </c>
    </row>
    <row r="30" spans="1:17" ht="12.75">
      <c r="A30" s="13" t="s">
        <v>21</v>
      </c>
      <c r="B30" s="39">
        <v>50000</v>
      </c>
      <c r="C30" s="27">
        <f>-600</f>
        <v>-600</v>
      </c>
      <c r="D30" s="39">
        <f t="shared" si="2"/>
        <v>49400</v>
      </c>
      <c r="E30" s="28">
        <v>0</v>
      </c>
      <c r="F30" s="28">
        <v>0</v>
      </c>
      <c r="G30" s="28">
        <v>0</v>
      </c>
      <c r="H30" s="28">
        <v>0</v>
      </c>
      <c r="I30" s="28">
        <v>25129.87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39">
        <f t="shared" si="5"/>
        <v>25129.87</v>
      </c>
    </row>
    <row r="31" spans="1:17" ht="17.25" customHeight="1">
      <c r="A31" s="13" t="s">
        <v>22</v>
      </c>
      <c r="B31" s="39">
        <v>0</v>
      </c>
      <c r="C31" s="27">
        <v>0</v>
      </c>
      <c r="D31" s="39">
        <f t="shared" si="2"/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39">
        <f t="shared" si="5"/>
        <v>0</v>
      </c>
    </row>
    <row r="32" spans="1:17" ht="12.75">
      <c r="A32" s="13" t="s">
        <v>23</v>
      </c>
      <c r="B32" s="39">
        <v>50000</v>
      </c>
      <c r="C32" s="27">
        <v>-47800</v>
      </c>
      <c r="D32" s="39">
        <f t="shared" si="2"/>
        <v>2200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39">
        <f t="shared" si="5"/>
        <v>0</v>
      </c>
    </row>
    <row r="33" spans="1:17" ht="23.25" customHeight="1">
      <c r="A33" s="13" t="s">
        <v>24</v>
      </c>
      <c r="B33" s="39">
        <v>0</v>
      </c>
      <c r="C33" s="27">
        <v>5000</v>
      </c>
      <c r="D33" s="39">
        <f t="shared" si="2"/>
        <v>5000</v>
      </c>
      <c r="E33" s="28">
        <v>0</v>
      </c>
      <c r="F33" s="28">
        <v>0</v>
      </c>
      <c r="G33" s="28">
        <v>0</v>
      </c>
      <c r="H33" s="28">
        <v>0</v>
      </c>
      <c r="I33" s="28">
        <v>636.02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39">
        <f t="shared" si="5"/>
        <v>636.02</v>
      </c>
    </row>
    <row r="34" spans="1:17" ht="27.75" customHeight="1">
      <c r="A34" s="13" t="s">
        <v>25</v>
      </c>
      <c r="B34" s="39">
        <v>3780000</v>
      </c>
      <c r="C34" s="27"/>
      <c r="D34" s="39">
        <f t="shared" si="2"/>
        <v>3780000</v>
      </c>
      <c r="E34" s="28">
        <v>0</v>
      </c>
      <c r="F34" s="28">
        <v>0</v>
      </c>
      <c r="G34" s="28">
        <v>945000</v>
      </c>
      <c r="H34" s="28">
        <v>315000</v>
      </c>
      <c r="I34" s="28">
        <v>315000</v>
      </c>
      <c r="J34" s="28">
        <v>315000</v>
      </c>
      <c r="K34" s="28">
        <v>315000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39">
        <f t="shared" si="5"/>
        <v>2205000</v>
      </c>
    </row>
    <row r="35" spans="1:17" ht="21.75" customHeight="1">
      <c r="A35" s="13" t="s">
        <v>57</v>
      </c>
      <c r="B35" s="39">
        <v>0</v>
      </c>
      <c r="C35" s="27">
        <v>0</v>
      </c>
      <c r="D35" s="39">
        <f t="shared" si="2"/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39">
        <f t="shared" si="5"/>
        <v>0</v>
      </c>
    </row>
    <row r="36" spans="1:17" ht="13.5" thickBot="1">
      <c r="A36" s="13" t="s">
        <v>26</v>
      </c>
      <c r="B36" s="39">
        <f>50000+35000+420000</f>
        <v>505000</v>
      </c>
      <c r="C36" s="27">
        <f>85490-420000</f>
        <v>-334510</v>
      </c>
      <c r="D36" s="39">
        <f t="shared" si="2"/>
        <v>170490</v>
      </c>
      <c r="E36" s="28">
        <v>0</v>
      </c>
      <c r="F36" s="28">
        <v>0</v>
      </c>
      <c r="G36" s="28">
        <f>75472.8+9900</f>
        <v>85372.8</v>
      </c>
      <c r="H36" s="28">
        <v>0</v>
      </c>
      <c r="I36" s="28">
        <v>9934.01</v>
      </c>
      <c r="J36" s="28">
        <v>20599.94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39">
        <f t="shared" si="5"/>
        <v>115906.75</v>
      </c>
    </row>
    <row r="37" spans="1:17" ht="13.5" thickBot="1">
      <c r="A37" s="7" t="s">
        <v>65</v>
      </c>
      <c r="B37" s="25">
        <f>SUM(B38:B44)</f>
        <v>0</v>
      </c>
      <c r="C37" s="24">
        <f>SUM(C38:C44)</f>
        <v>0</v>
      </c>
      <c r="D37" s="25">
        <f>SUM(D38:D44)</f>
        <v>0</v>
      </c>
      <c r="E37" s="34">
        <f aca="true" t="shared" si="6" ref="E37:Q37">SUM(E38:E44)</f>
        <v>0</v>
      </c>
      <c r="F37" s="34">
        <f t="shared" si="6"/>
        <v>0</v>
      </c>
      <c r="G37" s="34">
        <f t="shared" si="6"/>
        <v>0</v>
      </c>
      <c r="H37" s="34">
        <f t="shared" si="6"/>
        <v>0</v>
      </c>
      <c r="I37" s="34">
        <f t="shared" si="6"/>
        <v>0</v>
      </c>
      <c r="J37" s="34">
        <f t="shared" si="6"/>
        <v>0</v>
      </c>
      <c r="K37" s="35">
        <f t="shared" si="6"/>
        <v>0</v>
      </c>
      <c r="L37" s="35">
        <f t="shared" si="6"/>
        <v>0</v>
      </c>
      <c r="M37" s="35">
        <f t="shared" si="6"/>
        <v>0</v>
      </c>
      <c r="N37" s="35">
        <f t="shared" si="6"/>
        <v>0</v>
      </c>
      <c r="O37" s="35">
        <f t="shared" si="6"/>
        <v>0</v>
      </c>
      <c r="P37" s="35">
        <f t="shared" si="6"/>
        <v>0</v>
      </c>
      <c r="Q37" s="75">
        <f t="shared" si="6"/>
        <v>0</v>
      </c>
    </row>
    <row r="38" spans="1:17" ht="12.75">
      <c r="A38" s="13" t="s">
        <v>58</v>
      </c>
      <c r="B38" s="39">
        <v>0</v>
      </c>
      <c r="C38" s="27">
        <v>0</v>
      </c>
      <c r="D38" s="39">
        <f aca="true" t="shared" si="7" ref="D38:D44">B38+C38</f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32">
        <v>0</v>
      </c>
      <c r="L38" s="32">
        <v>0</v>
      </c>
      <c r="M38" s="32">
        <v>0</v>
      </c>
      <c r="N38" s="33">
        <v>0</v>
      </c>
      <c r="O38" s="32">
        <v>0</v>
      </c>
      <c r="P38" s="32">
        <v>0</v>
      </c>
      <c r="Q38" s="39">
        <f>SUM(E38:P38)</f>
        <v>0</v>
      </c>
    </row>
    <row r="39" spans="1:17" ht="25.5">
      <c r="A39" s="13" t="s">
        <v>59</v>
      </c>
      <c r="B39" s="39">
        <v>0</v>
      </c>
      <c r="C39" s="27">
        <v>0</v>
      </c>
      <c r="D39" s="39">
        <f t="shared" si="7"/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32">
        <v>0</v>
      </c>
      <c r="L39" s="32">
        <v>0</v>
      </c>
      <c r="M39" s="32">
        <v>0</v>
      </c>
      <c r="N39" s="33">
        <v>0</v>
      </c>
      <c r="O39" s="32">
        <v>0</v>
      </c>
      <c r="P39" s="32">
        <v>0</v>
      </c>
      <c r="Q39" s="39">
        <f aca="true" t="shared" si="8" ref="Q39:Q44">SUM(E39:P39)</f>
        <v>0</v>
      </c>
    </row>
    <row r="40" spans="1:17" ht="25.5">
      <c r="A40" s="13" t="s">
        <v>60</v>
      </c>
      <c r="B40" s="39">
        <v>0</v>
      </c>
      <c r="C40" s="27">
        <v>0</v>
      </c>
      <c r="D40" s="39">
        <f t="shared" si="7"/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32">
        <v>0</v>
      </c>
      <c r="L40" s="32">
        <v>0</v>
      </c>
      <c r="M40" s="32">
        <v>0</v>
      </c>
      <c r="N40" s="33">
        <v>0</v>
      </c>
      <c r="O40" s="32">
        <v>0</v>
      </c>
      <c r="P40" s="32">
        <v>0</v>
      </c>
      <c r="Q40" s="39">
        <f t="shared" si="8"/>
        <v>0</v>
      </c>
    </row>
    <row r="41" spans="1:17" ht="25.5">
      <c r="A41" s="13" t="s">
        <v>61</v>
      </c>
      <c r="B41" s="39">
        <v>0</v>
      </c>
      <c r="C41" s="27">
        <v>0</v>
      </c>
      <c r="D41" s="39">
        <f t="shared" si="7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32">
        <v>0</v>
      </c>
      <c r="L41" s="32">
        <v>0</v>
      </c>
      <c r="M41" s="32">
        <v>0</v>
      </c>
      <c r="N41" s="33">
        <v>0</v>
      </c>
      <c r="O41" s="32">
        <v>0</v>
      </c>
      <c r="P41" s="32">
        <v>0</v>
      </c>
      <c r="Q41" s="39">
        <f t="shared" si="8"/>
        <v>0</v>
      </c>
    </row>
    <row r="42" spans="1:17" ht="25.5">
      <c r="A42" s="13" t="s">
        <v>62</v>
      </c>
      <c r="B42" s="39">
        <v>0</v>
      </c>
      <c r="C42" s="27">
        <v>0</v>
      </c>
      <c r="D42" s="39">
        <f t="shared" si="7"/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32">
        <v>0</v>
      </c>
      <c r="L42" s="32">
        <v>0</v>
      </c>
      <c r="M42" s="32">
        <v>0</v>
      </c>
      <c r="N42" s="33">
        <v>0</v>
      </c>
      <c r="O42" s="32">
        <v>0</v>
      </c>
      <c r="P42" s="32">
        <v>0</v>
      </c>
      <c r="Q42" s="39">
        <f t="shared" si="8"/>
        <v>0</v>
      </c>
    </row>
    <row r="43" spans="1:17" ht="12.75">
      <c r="A43" s="13" t="s">
        <v>63</v>
      </c>
      <c r="B43" s="39">
        <v>0</v>
      </c>
      <c r="C43" s="27">
        <v>0</v>
      </c>
      <c r="D43" s="39">
        <f t="shared" si="7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32">
        <v>0</v>
      </c>
      <c r="L43" s="32">
        <v>0</v>
      </c>
      <c r="M43" s="32">
        <v>0</v>
      </c>
      <c r="N43" s="33">
        <v>0</v>
      </c>
      <c r="O43" s="32">
        <v>0</v>
      </c>
      <c r="P43" s="32">
        <v>0</v>
      </c>
      <c r="Q43" s="39">
        <f t="shared" si="8"/>
        <v>0</v>
      </c>
    </row>
    <row r="44" spans="1:17" ht="26.25" thickBot="1">
      <c r="A44" s="13" t="s">
        <v>64</v>
      </c>
      <c r="B44" s="39">
        <v>0</v>
      </c>
      <c r="C44" s="27">
        <v>0</v>
      </c>
      <c r="D44" s="39">
        <f t="shared" si="7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32">
        <v>0</v>
      </c>
      <c r="L44" s="32">
        <v>0</v>
      </c>
      <c r="M44" s="32">
        <v>0</v>
      </c>
      <c r="N44" s="33">
        <v>0</v>
      </c>
      <c r="O44" s="32">
        <v>0</v>
      </c>
      <c r="P44" s="32">
        <v>0</v>
      </c>
      <c r="Q44" s="39">
        <f t="shared" si="8"/>
        <v>0</v>
      </c>
    </row>
    <row r="45" spans="1:17" ht="13.5" thickBot="1">
      <c r="A45" s="7" t="s">
        <v>66</v>
      </c>
      <c r="B45" s="25">
        <f>SUM(B46:B52)</f>
        <v>0</v>
      </c>
      <c r="C45" s="24">
        <f>SUM(C46:C52)</f>
        <v>0</v>
      </c>
      <c r="D45" s="25">
        <f>SUM(D46:D52)</f>
        <v>0</v>
      </c>
      <c r="E45" s="34">
        <f aca="true" t="shared" si="9" ref="E45:Q45">SUM(E46:E52)</f>
        <v>0</v>
      </c>
      <c r="F45" s="34">
        <f t="shared" si="9"/>
        <v>0</v>
      </c>
      <c r="G45" s="34">
        <f t="shared" si="9"/>
        <v>0</v>
      </c>
      <c r="H45" s="34">
        <f t="shared" si="9"/>
        <v>0</v>
      </c>
      <c r="I45" s="34">
        <f t="shared" si="9"/>
        <v>0</v>
      </c>
      <c r="J45" s="34">
        <f t="shared" si="9"/>
        <v>0</v>
      </c>
      <c r="K45" s="35">
        <f t="shared" si="9"/>
        <v>0</v>
      </c>
      <c r="L45" s="35">
        <f t="shared" si="9"/>
        <v>0</v>
      </c>
      <c r="M45" s="35">
        <f t="shared" si="9"/>
        <v>0</v>
      </c>
      <c r="N45" s="35">
        <f t="shared" si="9"/>
        <v>0</v>
      </c>
      <c r="O45" s="35">
        <f t="shared" si="9"/>
        <v>0</v>
      </c>
      <c r="P45" s="35">
        <f t="shared" si="9"/>
        <v>0</v>
      </c>
      <c r="Q45" s="75">
        <f t="shared" si="9"/>
        <v>0</v>
      </c>
    </row>
    <row r="46" spans="1:17" s="82" customFormat="1" ht="12">
      <c r="A46" s="99" t="s">
        <v>67</v>
      </c>
      <c r="B46" s="86">
        <v>0</v>
      </c>
      <c r="C46" s="100">
        <v>0</v>
      </c>
      <c r="D46" s="86">
        <f aca="true" t="shared" si="10" ref="D46:D52">B46+C46</f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85">
        <v>0</v>
      </c>
      <c r="L46" s="85">
        <v>0</v>
      </c>
      <c r="M46" s="85">
        <v>0</v>
      </c>
      <c r="N46" s="101">
        <v>0</v>
      </c>
      <c r="O46" s="85">
        <v>0</v>
      </c>
      <c r="P46" s="85">
        <v>0</v>
      </c>
      <c r="Q46" s="86">
        <f>SUM(E46:P46)</f>
        <v>0</v>
      </c>
    </row>
    <row r="47" spans="1:17" s="82" customFormat="1" ht="23.25" customHeight="1">
      <c r="A47" s="77" t="s">
        <v>68</v>
      </c>
      <c r="B47" s="78">
        <v>0</v>
      </c>
      <c r="C47" s="79">
        <v>0</v>
      </c>
      <c r="D47" s="78">
        <f t="shared" si="10"/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80">
        <v>0</v>
      </c>
      <c r="L47" s="80">
        <v>0</v>
      </c>
      <c r="M47" s="80">
        <v>0</v>
      </c>
      <c r="N47" s="81">
        <v>0</v>
      </c>
      <c r="O47" s="80">
        <v>0</v>
      </c>
      <c r="P47" s="80">
        <v>0</v>
      </c>
      <c r="Q47" s="78">
        <f aca="true" t="shared" si="11" ref="Q47:Q52">SUM(E47:P47)</f>
        <v>0</v>
      </c>
    </row>
    <row r="48" spans="1:17" s="82" customFormat="1" ht="24.75" customHeight="1">
      <c r="A48" s="77" t="s">
        <v>69</v>
      </c>
      <c r="B48" s="78">
        <v>0</v>
      </c>
      <c r="C48" s="79">
        <v>0</v>
      </c>
      <c r="D48" s="78">
        <f t="shared" si="10"/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80">
        <v>0</v>
      </c>
      <c r="L48" s="80">
        <v>0</v>
      </c>
      <c r="M48" s="80">
        <v>0</v>
      </c>
      <c r="N48" s="81">
        <v>0</v>
      </c>
      <c r="O48" s="80">
        <v>0</v>
      </c>
      <c r="P48" s="80">
        <v>0</v>
      </c>
      <c r="Q48" s="78">
        <f t="shared" si="11"/>
        <v>0</v>
      </c>
    </row>
    <row r="49" spans="1:17" s="82" customFormat="1" ht="24">
      <c r="A49" s="102" t="s">
        <v>70</v>
      </c>
      <c r="B49" s="103">
        <v>0</v>
      </c>
      <c r="C49" s="104">
        <v>0</v>
      </c>
      <c r="D49" s="103">
        <f t="shared" si="10"/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5">
        <v>0</v>
      </c>
      <c r="L49" s="105">
        <v>0</v>
      </c>
      <c r="M49" s="105">
        <v>0</v>
      </c>
      <c r="N49" s="106">
        <v>0</v>
      </c>
      <c r="O49" s="105">
        <v>0</v>
      </c>
      <c r="P49" s="105">
        <v>0</v>
      </c>
      <c r="Q49" s="103">
        <f t="shared" si="11"/>
        <v>0</v>
      </c>
    </row>
    <row r="50" spans="1:17" s="82" customFormat="1" ht="24">
      <c r="A50" s="77" t="s">
        <v>71</v>
      </c>
      <c r="B50" s="78">
        <v>0</v>
      </c>
      <c r="C50" s="79">
        <v>0</v>
      </c>
      <c r="D50" s="78">
        <f t="shared" si="10"/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80">
        <v>0</v>
      </c>
      <c r="L50" s="80">
        <v>0</v>
      </c>
      <c r="M50" s="80">
        <v>0</v>
      </c>
      <c r="N50" s="81">
        <v>0</v>
      </c>
      <c r="O50" s="80">
        <v>0</v>
      </c>
      <c r="P50" s="80">
        <v>0</v>
      </c>
      <c r="Q50" s="78">
        <f t="shared" si="11"/>
        <v>0</v>
      </c>
    </row>
    <row r="51" spans="1:17" s="82" customFormat="1" ht="12">
      <c r="A51" s="77" t="s">
        <v>93</v>
      </c>
      <c r="B51" s="78">
        <v>0</v>
      </c>
      <c r="C51" s="79">
        <v>0</v>
      </c>
      <c r="D51" s="78">
        <f t="shared" si="10"/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80">
        <v>0</v>
      </c>
      <c r="L51" s="80">
        <v>0</v>
      </c>
      <c r="M51" s="80">
        <v>0</v>
      </c>
      <c r="N51" s="81">
        <v>0</v>
      </c>
      <c r="O51" s="80">
        <v>0</v>
      </c>
      <c r="P51" s="80">
        <v>0</v>
      </c>
      <c r="Q51" s="78">
        <f t="shared" si="11"/>
        <v>0</v>
      </c>
    </row>
    <row r="52" spans="1:17" s="82" customFormat="1" ht="24.75" thickBot="1">
      <c r="A52" s="77" t="s">
        <v>72</v>
      </c>
      <c r="B52" s="78">
        <v>0</v>
      </c>
      <c r="C52" s="79">
        <v>0</v>
      </c>
      <c r="D52" s="78">
        <f t="shared" si="10"/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80">
        <v>0</v>
      </c>
      <c r="L52" s="80">
        <v>0</v>
      </c>
      <c r="M52" s="80">
        <v>0</v>
      </c>
      <c r="N52" s="81">
        <v>0</v>
      </c>
      <c r="O52" s="80">
        <v>0</v>
      </c>
      <c r="P52" s="80">
        <v>0</v>
      </c>
      <c r="Q52" s="78">
        <f t="shared" si="11"/>
        <v>0</v>
      </c>
    </row>
    <row r="53" spans="1:17" ht="13.5" thickBot="1">
      <c r="A53" s="7" t="s">
        <v>27</v>
      </c>
      <c r="B53" s="25">
        <f>SUM(B54:B54)</f>
        <v>0</v>
      </c>
      <c r="C53" s="24">
        <f>SUM(C54:C62)</f>
        <v>187000</v>
      </c>
      <c r="D53" s="25">
        <f>SUM(D54:D62)</f>
        <v>187000</v>
      </c>
      <c r="E53" s="29">
        <f aca="true" t="shared" si="12" ref="E53:Q53">SUM(E54:E54)</f>
        <v>0</v>
      </c>
      <c r="F53" s="29">
        <f t="shared" si="12"/>
        <v>0</v>
      </c>
      <c r="G53" s="29">
        <f t="shared" si="12"/>
        <v>0</v>
      </c>
      <c r="H53" s="29">
        <f t="shared" si="12"/>
        <v>0</v>
      </c>
      <c r="I53" s="29">
        <f t="shared" si="12"/>
        <v>90760</v>
      </c>
      <c r="J53" s="29">
        <f t="shared" si="12"/>
        <v>0</v>
      </c>
      <c r="K53" s="30">
        <f t="shared" si="12"/>
        <v>0</v>
      </c>
      <c r="L53" s="30">
        <f t="shared" si="12"/>
        <v>0</v>
      </c>
      <c r="M53" s="30">
        <f t="shared" si="12"/>
        <v>0</v>
      </c>
      <c r="N53" s="31">
        <f t="shared" si="12"/>
        <v>0</v>
      </c>
      <c r="O53" s="30">
        <f t="shared" si="12"/>
        <v>0</v>
      </c>
      <c r="P53" s="118">
        <f t="shared" si="12"/>
        <v>0</v>
      </c>
      <c r="Q53" s="30">
        <f t="shared" si="12"/>
        <v>90760</v>
      </c>
    </row>
    <row r="54" spans="1:17" s="82" customFormat="1" ht="12">
      <c r="A54" s="77" t="s">
        <v>28</v>
      </c>
      <c r="B54" s="83">
        <v>0</v>
      </c>
      <c r="C54" s="84">
        <v>92000</v>
      </c>
      <c r="D54" s="78">
        <f t="shared" si="2"/>
        <v>92000</v>
      </c>
      <c r="E54" s="89">
        <v>0</v>
      </c>
      <c r="F54" s="89">
        <v>0</v>
      </c>
      <c r="G54" s="89">
        <v>0</v>
      </c>
      <c r="H54" s="89">
        <v>0</v>
      </c>
      <c r="I54" s="89">
        <v>90760</v>
      </c>
      <c r="J54" s="89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115">
        <v>0</v>
      </c>
      <c r="Q54" s="78">
        <f>SUM(E54:P54)</f>
        <v>90760</v>
      </c>
    </row>
    <row r="55" spans="1:17" s="82" customFormat="1" ht="12">
      <c r="A55" s="77" t="s">
        <v>73</v>
      </c>
      <c r="B55" s="83">
        <v>0</v>
      </c>
      <c r="C55" s="84">
        <v>0</v>
      </c>
      <c r="D55" s="78">
        <f t="shared" si="2"/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115">
        <v>0</v>
      </c>
      <c r="Q55" s="78">
        <f aca="true" t="shared" si="13" ref="Q55:Q62">SUM(E55:P55)</f>
        <v>0</v>
      </c>
    </row>
    <row r="56" spans="1:17" s="82" customFormat="1" ht="12">
      <c r="A56" s="77" t="s">
        <v>74</v>
      </c>
      <c r="B56" s="83">
        <v>0</v>
      </c>
      <c r="C56" s="84">
        <v>0</v>
      </c>
      <c r="D56" s="78">
        <f t="shared" si="2"/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115">
        <v>0</v>
      </c>
      <c r="Q56" s="78">
        <f t="shared" si="13"/>
        <v>0</v>
      </c>
    </row>
    <row r="57" spans="1:17" s="82" customFormat="1" ht="24">
      <c r="A57" s="77" t="s">
        <v>75</v>
      </c>
      <c r="B57" s="83">
        <v>0</v>
      </c>
      <c r="C57" s="84">
        <v>95000</v>
      </c>
      <c r="D57" s="78">
        <f t="shared" si="2"/>
        <v>95000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115">
        <v>0</v>
      </c>
      <c r="Q57" s="78">
        <f t="shared" si="13"/>
        <v>0</v>
      </c>
    </row>
    <row r="58" spans="1:17" s="82" customFormat="1" ht="12">
      <c r="A58" s="77" t="s">
        <v>76</v>
      </c>
      <c r="B58" s="83">
        <v>0</v>
      </c>
      <c r="C58" s="84">
        <v>0</v>
      </c>
      <c r="D58" s="78">
        <f t="shared" si="2"/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115">
        <v>0</v>
      </c>
      <c r="Q58" s="78">
        <f t="shared" si="13"/>
        <v>0</v>
      </c>
    </row>
    <row r="59" spans="1:17" s="82" customFormat="1" ht="12">
      <c r="A59" s="77" t="s">
        <v>78</v>
      </c>
      <c r="B59" s="83">
        <v>0</v>
      </c>
      <c r="C59" s="84">
        <v>0</v>
      </c>
      <c r="D59" s="78">
        <f t="shared" si="2"/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115">
        <v>0</v>
      </c>
      <c r="Q59" s="78">
        <f t="shared" si="13"/>
        <v>0</v>
      </c>
    </row>
    <row r="60" spans="1:17" s="82" customFormat="1" ht="12">
      <c r="A60" s="77" t="s">
        <v>79</v>
      </c>
      <c r="B60" s="83">
        <v>0</v>
      </c>
      <c r="C60" s="84">
        <v>0</v>
      </c>
      <c r="D60" s="78">
        <f t="shared" si="2"/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115">
        <v>0</v>
      </c>
      <c r="Q60" s="78">
        <f t="shared" si="13"/>
        <v>0</v>
      </c>
    </row>
    <row r="61" spans="1:17" s="82" customFormat="1" ht="12">
      <c r="A61" s="77" t="s">
        <v>80</v>
      </c>
      <c r="B61" s="83">
        <v>0</v>
      </c>
      <c r="C61" s="84">
        <v>0</v>
      </c>
      <c r="D61" s="78">
        <f t="shared" si="2"/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115">
        <v>0</v>
      </c>
      <c r="Q61" s="78">
        <f t="shared" si="13"/>
        <v>0</v>
      </c>
    </row>
    <row r="62" spans="1:17" s="82" customFormat="1" ht="24.75" thickBot="1">
      <c r="A62" s="77" t="s">
        <v>77</v>
      </c>
      <c r="B62" s="83">
        <v>0</v>
      </c>
      <c r="C62" s="84">
        <v>0</v>
      </c>
      <c r="D62" s="78">
        <f t="shared" si="2"/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116">
        <v>0</v>
      </c>
      <c r="Q62" s="119">
        <f t="shared" si="13"/>
        <v>0</v>
      </c>
    </row>
    <row r="63" spans="1:17" ht="13.5" thickBot="1">
      <c r="A63" s="7" t="s">
        <v>81</v>
      </c>
      <c r="B63" s="25">
        <f>SUM(B64:B64)</f>
        <v>0</v>
      </c>
      <c r="C63" s="24">
        <f>SUM(C64:C70)</f>
        <v>0</v>
      </c>
      <c r="D63" s="25">
        <f>SUM(D64:D70)</f>
        <v>0</v>
      </c>
      <c r="E63" s="34">
        <f aca="true" t="shared" si="14" ref="E63:Q63">SUM(E64:E67)</f>
        <v>0</v>
      </c>
      <c r="F63" s="34">
        <f t="shared" si="14"/>
        <v>0</v>
      </c>
      <c r="G63" s="34">
        <f t="shared" si="14"/>
        <v>0</v>
      </c>
      <c r="H63" s="34">
        <f t="shared" si="14"/>
        <v>0</v>
      </c>
      <c r="I63" s="34">
        <f t="shared" si="14"/>
        <v>0</v>
      </c>
      <c r="J63" s="34">
        <f t="shared" si="14"/>
        <v>0</v>
      </c>
      <c r="K63" s="35">
        <f t="shared" si="14"/>
        <v>0</v>
      </c>
      <c r="L63" s="35">
        <f t="shared" si="14"/>
        <v>0</v>
      </c>
      <c r="M63" s="35">
        <f t="shared" si="14"/>
        <v>0</v>
      </c>
      <c r="N63" s="35">
        <f t="shared" si="14"/>
        <v>0</v>
      </c>
      <c r="O63" s="35">
        <f t="shared" si="14"/>
        <v>0</v>
      </c>
      <c r="P63" s="35">
        <f t="shared" si="14"/>
        <v>0</v>
      </c>
      <c r="Q63" s="117">
        <f t="shared" si="14"/>
        <v>0</v>
      </c>
    </row>
    <row r="64" spans="1:17" ht="12.75">
      <c r="A64" s="13" t="s">
        <v>82</v>
      </c>
      <c r="B64" s="52">
        <v>0</v>
      </c>
      <c r="C64" s="62">
        <v>0</v>
      </c>
      <c r="D64" s="39">
        <f>B64+C64</f>
        <v>0</v>
      </c>
      <c r="E64" s="38">
        <v>0</v>
      </c>
      <c r="F64" s="18">
        <v>0</v>
      </c>
      <c r="G64" s="38">
        <v>0</v>
      </c>
      <c r="H64" s="38">
        <v>0</v>
      </c>
      <c r="I64" s="38">
        <v>0</v>
      </c>
      <c r="J64" s="38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/>
      <c r="Q64" s="38">
        <v>0</v>
      </c>
    </row>
    <row r="65" spans="1:17" ht="12.75">
      <c r="A65" s="13" t="s">
        <v>83</v>
      </c>
      <c r="B65" s="52">
        <v>0</v>
      </c>
      <c r="C65" s="62">
        <v>0</v>
      </c>
      <c r="D65" s="39">
        <f>B65+C65</f>
        <v>0</v>
      </c>
      <c r="E65" s="39">
        <v>0</v>
      </c>
      <c r="F65" s="18">
        <v>0</v>
      </c>
      <c r="G65" s="39">
        <v>0</v>
      </c>
      <c r="H65" s="39">
        <v>0</v>
      </c>
      <c r="I65" s="39">
        <v>0</v>
      </c>
      <c r="J65" s="39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/>
      <c r="Q65" s="39">
        <v>0</v>
      </c>
    </row>
    <row r="66" spans="1:17" ht="12.75">
      <c r="A66" s="13" t="s">
        <v>84</v>
      </c>
      <c r="B66" s="52">
        <v>0</v>
      </c>
      <c r="C66" s="62">
        <v>0</v>
      </c>
      <c r="D66" s="39">
        <f>B66+C66</f>
        <v>0</v>
      </c>
      <c r="E66" s="39">
        <v>0</v>
      </c>
      <c r="F66" s="18">
        <v>0</v>
      </c>
      <c r="G66" s="39">
        <v>0</v>
      </c>
      <c r="H66" s="39">
        <v>0</v>
      </c>
      <c r="I66" s="39">
        <v>0</v>
      </c>
      <c r="J66" s="39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/>
      <c r="Q66" s="39">
        <v>0</v>
      </c>
    </row>
    <row r="67" spans="1:17" ht="26.25" thickBot="1">
      <c r="A67" s="13" t="s">
        <v>85</v>
      </c>
      <c r="B67" s="52">
        <v>0</v>
      </c>
      <c r="C67" s="62">
        <v>0</v>
      </c>
      <c r="D67" s="39">
        <f>B67+C67</f>
        <v>0</v>
      </c>
      <c r="E67" s="40">
        <v>0</v>
      </c>
      <c r="F67" s="18">
        <v>0</v>
      </c>
      <c r="G67" s="40">
        <v>0</v>
      </c>
      <c r="H67" s="40">
        <v>0</v>
      </c>
      <c r="I67" s="40">
        <v>0</v>
      </c>
      <c r="J67" s="40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/>
      <c r="Q67" s="40">
        <v>0</v>
      </c>
    </row>
    <row r="68" spans="1:17" ht="26.25" thickBot="1">
      <c r="A68" s="7" t="s">
        <v>86</v>
      </c>
      <c r="B68" s="25">
        <f>SUM(B69:B69)</f>
        <v>0</v>
      </c>
      <c r="C68" s="24">
        <f>SUM(C69:C74)</f>
        <v>0</v>
      </c>
      <c r="D68" s="25">
        <f>SUM(D69:D74)</f>
        <v>0</v>
      </c>
      <c r="E68" s="34">
        <f aca="true" t="shared" si="15" ref="E68:Q68">SUM(E69:E70)</f>
        <v>0</v>
      </c>
      <c r="F68" s="34">
        <f t="shared" si="15"/>
        <v>0</v>
      </c>
      <c r="G68" s="34">
        <f t="shared" si="15"/>
        <v>0</v>
      </c>
      <c r="H68" s="34">
        <f t="shared" si="15"/>
        <v>0</v>
      </c>
      <c r="I68" s="34">
        <f t="shared" si="15"/>
        <v>0</v>
      </c>
      <c r="J68" s="34">
        <f t="shared" si="15"/>
        <v>0</v>
      </c>
      <c r="K68" s="35">
        <f t="shared" si="15"/>
        <v>0</v>
      </c>
      <c r="L68" s="35">
        <f t="shared" si="15"/>
        <v>0</v>
      </c>
      <c r="M68" s="35">
        <f t="shared" si="15"/>
        <v>0</v>
      </c>
      <c r="N68" s="35">
        <f t="shared" si="15"/>
        <v>0</v>
      </c>
      <c r="O68" s="35">
        <f t="shared" si="15"/>
        <v>0</v>
      </c>
      <c r="P68" s="35">
        <f t="shared" si="15"/>
        <v>0</v>
      </c>
      <c r="Q68" s="75">
        <f t="shared" si="15"/>
        <v>0</v>
      </c>
    </row>
    <row r="69" spans="1:17" ht="12.75">
      <c r="A69" s="13" t="s">
        <v>87</v>
      </c>
      <c r="B69" s="52">
        <v>0</v>
      </c>
      <c r="C69" s="62">
        <v>0</v>
      </c>
      <c r="D69" s="39">
        <f aca="true" t="shared" si="16" ref="D69:D74">B69+C69</f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32">
        <v>0</v>
      </c>
      <c r="L69" s="32">
        <v>0</v>
      </c>
      <c r="M69" s="32">
        <v>0</v>
      </c>
      <c r="N69" s="33">
        <v>0</v>
      </c>
      <c r="O69" s="32">
        <v>0</v>
      </c>
      <c r="P69" s="32"/>
      <c r="Q69" s="39">
        <v>0</v>
      </c>
    </row>
    <row r="70" spans="1:17" ht="13.5" thickBot="1">
      <c r="A70" s="13" t="s">
        <v>88</v>
      </c>
      <c r="B70" s="52">
        <v>0</v>
      </c>
      <c r="C70" s="62">
        <v>0</v>
      </c>
      <c r="D70" s="39">
        <f t="shared" si="16"/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32">
        <v>0</v>
      </c>
      <c r="L70" s="32">
        <v>0</v>
      </c>
      <c r="M70" s="32">
        <v>0</v>
      </c>
      <c r="N70" s="33">
        <v>0</v>
      </c>
      <c r="O70" s="32">
        <v>0</v>
      </c>
      <c r="P70" s="32"/>
      <c r="Q70" s="39">
        <v>0</v>
      </c>
    </row>
    <row r="71" spans="1:17" ht="13.5" thickBot="1">
      <c r="A71" s="7" t="s">
        <v>89</v>
      </c>
      <c r="B71" s="53">
        <v>0</v>
      </c>
      <c r="C71" s="63">
        <v>0</v>
      </c>
      <c r="D71" s="69">
        <f t="shared" si="16"/>
        <v>0</v>
      </c>
      <c r="E71" s="34">
        <f aca="true" t="shared" si="17" ref="E71:Q71">SUM(E72:E74)</f>
        <v>0</v>
      </c>
      <c r="F71" s="34">
        <f t="shared" si="17"/>
        <v>0</v>
      </c>
      <c r="G71" s="34">
        <f t="shared" si="17"/>
        <v>0</v>
      </c>
      <c r="H71" s="34">
        <f t="shared" si="17"/>
        <v>0</v>
      </c>
      <c r="I71" s="34">
        <f t="shared" si="17"/>
        <v>0</v>
      </c>
      <c r="J71" s="34">
        <f t="shared" si="17"/>
        <v>0</v>
      </c>
      <c r="K71" s="35">
        <f t="shared" si="17"/>
        <v>0</v>
      </c>
      <c r="L71" s="35">
        <f t="shared" si="17"/>
        <v>0</v>
      </c>
      <c r="M71" s="35">
        <f t="shared" si="17"/>
        <v>0</v>
      </c>
      <c r="N71" s="35">
        <f t="shared" si="17"/>
        <v>0</v>
      </c>
      <c r="O71" s="35">
        <f t="shared" si="17"/>
        <v>0</v>
      </c>
      <c r="P71" s="35">
        <f t="shared" si="17"/>
        <v>0</v>
      </c>
      <c r="Q71" s="75">
        <f t="shared" si="17"/>
        <v>0</v>
      </c>
    </row>
    <row r="72" spans="1:17" s="82" customFormat="1" ht="12">
      <c r="A72" s="77" t="s">
        <v>91</v>
      </c>
      <c r="B72" s="83">
        <v>0</v>
      </c>
      <c r="C72" s="84">
        <v>0</v>
      </c>
      <c r="D72" s="78">
        <f t="shared" si="16"/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0">
        <v>0</v>
      </c>
      <c r="L72" s="80">
        <v>0</v>
      </c>
      <c r="M72" s="80">
        <v>0</v>
      </c>
      <c r="N72" s="81">
        <v>0</v>
      </c>
      <c r="O72" s="80">
        <v>0</v>
      </c>
      <c r="P72" s="80"/>
      <c r="Q72" s="78">
        <v>0</v>
      </c>
    </row>
    <row r="73" spans="1:17" s="82" customFormat="1" ht="12">
      <c r="A73" s="77" t="s">
        <v>90</v>
      </c>
      <c r="B73" s="83">
        <v>0</v>
      </c>
      <c r="C73" s="84">
        <v>0</v>
      </c>
      <c r="D73" s="78">
        <f t="shared" si="16"/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0">
        <v>0</v>
      </c>
      <c r="L73" s="80">
        <v>0</v>
      </c>
      <c r="M73" s="80">
        <v>0</v>
      </c>
      <c r="N73" s="81">
        <v>0</v>
      </c>
      <c r="O73" s="80">
        <v>0</v>
      </c>
      <c r="P73" s="80"/>
      <c r="Q73" s="78">
        <v>0</v>
      </c>
    </row>
    <row r="74" spans="1:17" s="82" customFormat="1" ht="24.75" thickBot="1">
      <c r="A74" s="77" t="s">
        <v>92</v>
      </c>
      <c r="B74" s="83">
        <v>0</v>
      </c>
      <c r="C74" s="84">
        <v>0</v>
      </c>
      <c r="D74" s="78">
        <f t="shared" si="16"/>
        <v>0</v>
      </c>
      <c r="E74" s="89">
        <v>0</v>
      </c>
      <c r="F74" s="89"/>
      <c r="G74" s="89">
        <v>0</v>
      </c>
      <c r="H74" s="89">
        <v>0</v>
      </c>
      <c r="I74" s="89">
        <v>0</v>
      </c>
      <c r="J74" s="89">
        <v>0</v>
      </c>
      <c r="K74" s="80">
        <v>0</v>
      </c>
      <c r="L74" s="80">
        <v>0</v>
      </c>
      <c r="M74" s="80">
        <v>0</v>
      </c>
      <c r="N74" s="81">
        <v>0</v>
      </c>
      <c r="O74" s="80">
        <v>0</v>
      </c>
      <c r="P74" s="80"/>
      <c r="Q74" s="78">
        <v>0</v>
      </c>
    </row>
    <row r="75" spans="1:17" s="82" customFormat="1" ht="12.75" thickBot="1">
      <c r="A75" s="90" t="s">
        <v>29</v>
      </c>
      <c r="B75" s="91">
        <f>+B11+B17+B27+B53</f>
        <v>44075307</v>
      </c>
      <c r="C75" s="92">
        <f>+C11+C17+C27+C53</f>
        <v>0</v>
      </c>
      <c r="D75" s="91">
        <f>+D11+D17+D27+D53</f>
        <v>44075307</v>
      </c>
      <c r="E75" s="91">
        <f aca="true" t="shared" si="18" ref="E75:Q75">+E11+E17+E27+E53</f>
        <v>2952937.3000000003</v>
      </c>
      <c r="F75" s="91">
        <f t="shared" si="18"/>
        <v>3008166.48</v>
      </c>
      <c r="G75" s="91">
        <f t="shared" si="18"/>
        <v>4174561.6400000006</v>
      </c>
      <c r="H75" s="91">
        <f t="shared" si="18"/>
        <v>3930712.29</v>
      </c>
      <c r="I75" s="91">
        <f t="shared" si="18"/>
        <v>3469240.96</v>
      </c>
      <c r="J75" s="91">
        <f t="shared" si="18"/>
        <v>3304639.6199999996</v>
      </c>
      <c r="K75" s="93">
        <f t="shared" si="18"/>
        <v>3580441.67</v>
      </c>
      <c r="L75" s="93">
        <f t="shared" si="18"/>
        <v>0</v>
      </c>
      <c r="M75" s="93">
        <f t="shared" si="18"/>
        <v>0</v>
      </c>
      <c r="N75" s="94">
        <f t="shared" si="18"/>
        <v>0</v>
      </c>
      <c r="O75" s="93">
        <f t="shared" si="18"/>
        <v>0</v>
      </c>
      <c r="P75" s="93">
        <f t="shared" si="18"/>
        <v>0</v>
      </c>
      <c r="Q75" s="93">
        <f t="shared" si="18"/>
        <v>24420699.96</v>
      </c>
    </row>
    <row r="76" spans="1:17" s="82" customFormat="1" ht="12">
      <c r="A76" s="95" t="s">
        <v>30</v>
      </c>
      <c r="B76" s="96">
        <v>0</v>
      </c>
      <c r="C76" s="97">
        <v>0</v>
      </c>
      <c r="D76" s="96">
        <v>0</v>
      </c>
      <c r="E76" s="78">
        <f aca="true" t="shared" si="19" ref="E76:J76">SUM(F76:R76)</f>
        <v>0</v>
      </c>
      <c r="F76" s="78">
        <f t="shared" si="19"/>
        <v>0</v>
      </c>
      <c r="G76" s="78">
        <f t="shared" si="19"/>
        <v>0</v>
      </c>
      <c r="H76" s="78">
        <f t="shared" si="19"/>
        <v>0</v>
      </c>
      <c r="I76" s="78">
        <f t="shared" si="19"/>
        <v>0</v>
      </c>
      <c r="J76" s="78">
        <f t="shared" si="19"/>
        <v>0</v>
      </c>
      <c r="K76" s="80">
        <v>0</v>
      </c>
      <c r="L76" s="80">
        <v>0</v>
      </c>
      <c r="M76" s="80">
        <v>0</v>
      </c>
      <c r="N76" s="81">
        <v>0</v>
      </c>
      <c r="O76" s="80">
        <v>0</v>
      </c>
      <c r="P76" s="80"/>
      <c r="Q76" s="78">
        <f aca="true" t="shared" si="20" ref="Q76:Q81">SUM(R76:AC76)</f>
        <v>0</v>
      </c>
    </row>
    <row r="77" spans="1:17" s="82" customFormat="1" ht="12">
      <c r="A77" s="98" t="s">
        <v>31</v>
      </c>
      <c r="B77" s="96">
        <v>0</v>
      </c>
      <c r="C77" s="97">
        <v>0</v>
      </c>
      <c r="D77" s="96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78">
        <f>SUM(K77:W77)</f>
        <v>0</v>
      </c>
      <c r="K77" s="80">
        <v>0</v>
      </c>
      <c r="L77" s="80">
        <v>0</v>
      </c>
      <c r="M77" s="80">
        <v>0</v>
      </c>
      <c r="N77" s="81">
        <v>0</v>
      </c>
      <c r="O77" s="80">
        <v>0</v>
      </c>
      <c r="P77" s="80"/>
      <c r="Q77" s="78">
        <f t="shared" si="20"/>
        <v>0</v>
      </c>
    </row>
    <row r="78" spans="1:17" s="82" customFormat="1" ht="15.75" customHeight="1">
      <c r="A78" s="77" t="s">
        <v>32</v>
      </c>
      <c r="B78" s="96">
        <v>0</v>
      </c>
      <c r="C78" s="97">
        <v>0</v>
      </c>
      <c r="D78" s="96">
        <v>0</v>
      </c>
      <c r="E78" s="78">
        <f aca="true" t="shared" si="21" ref="E78:J84">SUM(F78:R78)</f>
        <v>0</v>
      </c>
      <c r="F78" s="78">
        <f t="shared" si="21"/>
        <v>0</v>
      </c>
      <c r="G78" s="78">
        <f t="shared" si="21"/>
        <v>0</v>
      </c>
      <c r="H78" s="78">
        <f t="shared" si="21"/>
        <v>0</v>
      </c>
      <c r="I78" s="78">
        <f t="shared" si="21"/>
        <v>0</v>
      </c>
      <c r="J78" s="78">
        <f>SUM(K78:W78)</f>
        <v>0</v>
      </c>
      <c r="K78" s="80">
        <v>0</v>
      </c>
      <c r="L78" s="80">
        <v>0</v>
      </c>
      <c r="M78" s="80">
        <v>0</v>
      </c>
      <c r="N78" s="81">
        <v>0</v>
      </c>
      <c r="O78" s="80">
        <v>0</v>
      </c>
      <c r="P78" s="80"/>
      <c r="Q78" s="78">
        <f t="shared" si="20"/>
        <v>0</v>
      </c>
    </row>
    <row r="79" spans="1:17" ht="12.75" customHeight="1">
      <c r="A79" s="13" t="s">
        <v>33</v>
      </c>
      <c r="B79" s="54">
        <v>0</v>
      </c>
      <c r="C79" s="64">
        <v>0</v>
      </c>
      <c r="D79" s="54">
        <v>0</v>
      </c>
      <c r="E79" s="39">
        <f t="shared" si="21"/>
        <v>0</v>
      </c>
      <c r="F79" s="39">
        <f t="shared" si="21"/>
        <v>0</v>
      </c>
      <c r="G79" s="39">
        <f t="shared" si="21"/>
        <v>0</v>
      </c>
      <c r="H79" s="39">
        <f t="shared" si="21"/>
        <v>0</v>
      </c>
      <c r="I79" s="39">
        <f t="shared" si="21"/>
        <v>0</v>
      </c>
      <c r="J79" s="39">
        <f t="shared" si="21"/>
        <v>0</v>
      </c>
      <c r="K79" s="32">
        <v>0</v>
      </c>
      <c r="L79" s="32">
        <v>0</v>
      </c>
      <c r="M79" s="32">
        <v>0</v>
      </c>
      <c r="N79" s="33">
        <v>0</v>
      </c>
      <c r="O79" s="32">
        <v>0</v>
      </c>
      <c r="P79" s="32"/>
      <c r="Q79" s="39">
        <f t="shared" si="20"/>
        <v>0</v>
      </c>
    </row>
    <row r="80" spans="1:17" ht="12.75">
      <c r="A80" s="12" t="s">
        <v>34</v>
      </c>
      <c r="B80" s="54">
        <v>0</v>
      </c>
      <c r="C80" s="64">
        <v>0</v>
      </c>
      <c r="D80" s="54">
        <v>0</v>
      </c>
      <c r="E80" s="39">
        <f t="shared" si="21"/>
        <v>0</v>
      </c>
      <c r="F80" s="39">
        <f t="shared" si="21"/>
        <v>0</v>
      </c>
      <c r="G80" s="39">
        <f t="shared" si="21"/>
        <v>0</v>
      </c>
      <c r="H80" s="39">
        <f t="shared" si="21"/>
        <v>0</v>
      </c>
      <c r="I80" s="39">
        <f t="shared" si="21"/>
        <v>0</v>
      </c>
      <c r="J80" s="39">
        <f t="shared" si="21"/>
        <v>0</v>
      </c>
      <c r="K80" s="32">
        <v>0</v>
      </c>
      <c r="L80" s="32">
        <v>0</v>
      </c>
      <c r="M80" s="32">
        <v>0</v>
      </c>
      <c r="N80" s="33">
        <v>0</v>
      </c>
      <c r="O80" s="32">
        <v>0</v>
      </c>
      <c r="P80" s="32"/>
      <c r="Q80" s="39">
        <f t="shared" si="20"/>
        <v>0</v>
      </c>
    </row>
    <row r="81" spans="1:17" s="82" customFormat="1" ht="12">
      <c r="A81" s="77" t="s">
        <v>35</v>
      </c>
      <c r="B81" s="96">
        <v>0</v>
      </c>
      <c r="C81" s="97">
        <v>0</v>
      </c>
      <c r="D81" s="96">
        <v>0</v>
      </c>
      <c r="E81" s="78">
        <f t="shared" si="21"/>
        <v>0</v>
      </c>
      <c r="F81" s="78">
        <f t="shared" si="21"/>
        <v>0</v>
      </c>
      <c r="G81" s="78">
        <f t="shared" si="21"/>
        <v>0</v>
      </c>
      <c r="H81" s="78">
        <f t="shared" si="21"/>
        <v>0</v>
      </c>
      <c r="I81" s="78">
        <f t="shared" si="21"/>
        <v>0</v>
      </c>
      <c r="J81" s="78">
        <f t="shared" si="21"/>
        <v>0</v>
      </c>
      <c r="K81" s="80">
        <v>0</v>
      </c>
      <c r="L81" s="80">
        <v>0</v>
      </c>
      <c r="M81" s="80">
        <v>0</v>
      </c>
      <c r="N81" s="81">
        <v>0</v>
      </c>
      <c r="O81" s="80">
        <v>0</v>
      </c>
      <c r="P81" s="80"/>
      <c r="Q81" s="78">
        <f t="shared" si="20"/>
        <v>0</v>
      </c>
    </row>
    <row r="82" spans="1:17" s="82" customFormat="1" ht="12">
      <c r="A82" s="77" t="s">
        <v>36</v>
      </c>
      <c r="B82" s="96">
        <v>0</v>
      </c>
      <c r="C82" s="97">
        <v>0</v>
      </c>
      <c r="D82" s="96">
        <v>0</v>
      </c>
      <c r="E82" s="78">
        <f t="shared" si="21"/>
        <v>0</v>
      </c>
      <c r="F82" s="78">
        <f t="shared" si="21"/>
        <v>0</v>
      </c>
      <c r="G82" s="78">
        <f t="shared" si="21"/>
        <v>0</v>
      </c>
      <c r="H82" s="78">
        <f t="shared" si="21"/>
        <v>0</v>
      </c>
      <c r="I82" s="78">
        <f t="shared" si="21"/>
        <v>0</v>
      </c>
      <c r="J82" s="78">
        <f t="shared" si="21"/>
        <v>0</v>
      </c>
      <c r="K82" s="80">
        <v>0</v>
      </c>
      <c r="L82" s="80">
        <v>0</v>
      </c>
      <c r="M82" s="80">
        <v>0</v>
      </c>
      <c r="N82" s="81">
        <v>0</v>
      </c>
      <c r="O82" s="80">
        <v>0</v>
      </c>
      <c r="P82" s="80"/>
      <c r="Q82" s="78">
        <f>SUM(R82:AC82)</f>
        <v>0</v>
      </c>
    </row>
    <row r="83" spans="1:17" s="3" customFormat="1" ht="11.25" customHeight="1">
      <c r="A83" s="12" t="s">
        <v>37</v>
      </c>
      <c r="B83" s="54">
        <v>0</v>
      </c>
      <c r="C83" s="64">
        <v>0</v>
      </c>
      <c r="D83" s="54">
        <v>0</v>
      </c>
      <c r="E83" s="39">
        <f t="shared" si="21"/>
        <v>0</v>
      </c>
      <c r="F83" s="39">
        <f t="shared" si="21"/>
        <v>0</v>
      </c>
      <c r="G83" s="39">
        <f t="shared" si="21"/>
        <v>0</v>
      </c>
      <c r="H83" s="39">
        <f t="shared" si="21"/>
        <v>0</v>
      </c>
      <c r="I83" s="39">
        <f t="shared" si="21"/>
        <v>0</v>
      </c>
      <c r="J83" s="39">
        <f t="shared" si="21"/>
        <v>0</v>
      </c>
      <c r="K83" s="32">
        <v>0</v>
      </c>
      <c r="L83" s="32">
        <v>0</v>
      </c>
      <c r="M83" s="32">
        <v>0</v>
      </c>
      <c r="N83" s="33">
        <v>0</v>
      </c>
      <c r="O83" s="32">
        <v>0</v>
      </c>
      <c r="P83" s="32"/>
      <c r="Q83" s="39">
        <f>SUM(R83:AC83)</f>
        <v>0</v>
      </c>
    </row>
    <row r="84" spans="1:17" s="3" customFormat="1" ht="13.5" thickBot="1">
      <c r="A84" s="17" t="s">
        <v>38</v>
      </c>
      <c r="B84" s="55">
        <v>0</v>
      </c>
      <c r="C84" s="65">
        <v>0</v>
      </c>
      <c r="D84" s="55">
        <v>0</v>
      </c>
      <c r="E84" s="39">
        <f t="shared" si="21"/>
        <v>0</v>
      </c>
      <c r="F84" s="39">
        <f t="shared" si="21"/>
        <v>0</v>
      </c>
      <c r="G84" s="39">
        <f t="shared" si="21"/>
        <v>0</v>
      </c>
      <c r="H84" s="39">
        <f t="shared" si="21"/>
        <v>0</v>
      </c>
      <c r="I84" s="39">
        <f t="shared" si="21"/>
        <v>0</v>
      </c>
      <c r="J84" s="39">
        <f t="shared" si="21"/>
        <v>0</v>
      </c>
      <c r="K84" s="32">
        <v>0</v>
      </c>
      <c r="L84" s="32">
        <v>0</v>
      </c>
      <c r="M84" s="32">
        <v>0</v>
      </c>
      <c r="N84" s="33">
        <v>0</v>
      </c>
      <c r="O84" s="32">
        <v>0</v>
      </c>
      <c r="P84" s="32"/>
      <c r="Q84" s="39">
        <f>SUM(R84:AC84)</f>
        <v>0</v>
      </c>
    </row>
    <row r="85" spans="1:17" s="3" customFormat="1" ht="13.5" thickBot="1">
      <c r="A85" s="8" t="s">
        <v>39</v>
      </c>
      <c r="B85" s="56">
        <v>0</v>
      </c>
      <c r="C85" s="66">
        <v>0</v>
      </c>
      <c r="D85" s="56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2">
        <v>0</v>
      </c>
      <c r="L85" s="42">
        <v>0</v>
      </c>
      <c r="M85" s="42">
        <v>0</v>
      </c>
      <c r="N85" s="43">
        <v>0</v>
      </c>
      <c r="O85" s="42">
        <v>0</v>
      </c>
      <c r="P85" s="42">
        <v>0</v>
      </c>
      <c r="Q85" s="42">
        <v>0</v>
      </c>
    </row>
    <row r="86" spans="1:17" s="3" customFormat="1" ht="13.5" thickBot="1">
      <c r="A86" s="14"/>
      <c r="B86" s="57"/>
      <c r="C86" s="67"/>
      <c r="D86" s="57"/>
      <c r="E86" s="44"/>
      <c r="F86" s="44"/>
      <c r="G86" s="44"/>
      <c r="H86" s="44"/>
      <c r="I86" s="44"/>
      <c r="J86" s="44"/>
      <c r="K86" s="45"/>
      <c r="L86" s="45"/>
      <c r="M86" s="45"/>
      <c r="N86" s="46"/>
      <c r="O86" s="45"/>
      <c r="P86" s="45"/>
      <c r="Q86" s="44"/>
    </row>
    <row r="87" spans="1:17" s="3" customFormat="1" ht="13.5" thickBot="1">
      <c r="A87" s="9" t="s">
        <v>40</v>
      </c>
      <c r="B87" s="58">
        <f>+B75-B86</f>
        <v>44075307</v>
      </c>
      <c r="C87" s="10">
        <f>+C75-C86</f>
        <v>0</v>
      </c>
      <c r="D87" s="58">
        <f>+D75-D86</f>
        <v>44075307</v>
      </c>
      <c r="E87" s="47">
        <f aca="true" t="shared" si="22" ref="E87:Q87">+E75-E86</f>
        <v>2952937.3000000003</v>
      </c>
      <c r="F87" s="47">
        <f t="shared" si="22"/>
        <v>3008166.48</v>
      </c>
      <c r="G87" s="47">
        <f t="shared" si="22"/>
        <v>4174561.6400000006</v>
      </c>
      <c r="H87" s="47">
        <f t="shared" si="22"/>
        <v>3930712.29</v>
      </c>
      <c r="I87" s="47">
        <f t="shared" si="22"/>
        <v>3469240.96</v>
      </c>
      <c r="J87" s="47">
        <f t="shared" si="22"/>
        <v>3304639.6199999996</v>
      </c>
      <c r="K87" s="48">
        <f t="shared" si="22"/>
        <v>3580441.67</v>
      </c>
      <c r="L87" s="48">
        <f t="shared" si="22"/>
        <v>0</v>
      </c>
      <c r="M87" s="48">
        <f t="shared" si="22"/>
        <v>0</v>
      </c>
      <c r="N87" s="49">
        <f t="shared" si="22"/>
        <v>0</v>
      </c>
      <c r="O87" s="48">
        <f t="shared" si="22"/>
        <v>0</v>
      </c>
      <c r="P87" s="48">
        <f t="shared" si="22"/>
        <v>0</v>
      </c>
      <c r="Q87" s="48">
        <f t="shared" si="22"/>
        <v>24420699.96</v>
      </c>
    </row>
    <row r="88" spans="1:4" s="3" customFormat="1" ht="12.75">
      <c r="A88" s="4"/>
      <c r="B88" s="5"/>
      <c r="C88" s="5"/>
      <c r="D88" s="5"/>
    </row>
    <row r="89" spans="1:17" s="3" customFormat="1" ht="12.75">
      <c r="A89" s="15"/>
      <c r="B89" s="15"/>
      <c r="C89" s="15"/>
      <c r="D89" s="16"/>
      <c r="E89" s="15"/>
      <c r="F89" s="16"/>
      <c r="Q89" s="72"/>
    </row>
    <row r="90" spans="1:5" s="3" customFormat="1" ht="12.75" customHeight="1" hidden="1">
      <c r="A90" s="1"/>
      <c r="B90" s="1"/>
      <c r="C90" s="1"/>
      <c r="E90" s="1"/>
    </row>
    <row r="91" spans="1:13" s="3" customFormat="1" ht="12.75">
      <c r="A91" s="15" t="s">
        <v>44</v>
      </c>
      <c r="B91" s="1"/>
      <c r="C91" s="76"/>
      <c r="E91" s="15" t="s">
        <v>49</v>
      </c>
      <c r="F91" s="15"/>
      <c r="G91" s="16"/>
      <c r="J91" s="110" t="s">
        <v>51</v>
      </c>
      <c r="K91" s="110"/>
      <c r="L91" s="110"/>
      <c r="M91" s="110"/>
    </row>
    <row r="92" spans="1:13" s="3" customFormat="1" ht="12.75">
      <c r="A92" s="15"/>
      <c r="B92" s="16"/>
      <c r="C92" s="16"/>
      <c r="D92" s="16"/>
      <c r="E92" s="1"/>
      <c r="F92" s="1"/>
      <c r="J92" s="110"/>
      <c r="K92" s="110"/>
      <c r="L92" s="110"/>
      <c r="M92" s="1"/>
    </row>
    <row r="93" spans="1:13" s="3" customFormat="1" ht="12" customHeight="1">
      <c r="A93" s="15"/>
      <c r="B93" s="15"/>
      <c r="C93" s="15"/>
      <c r="D93" s="15"/>
      <c r="E93" s="1"/>
      <c r="F93" s="1"/>
      <c r="J93" s="21"/>
      <c r="K93" s="21"/>
      <c r="L93" s="21"/>
      <c r="M93" s="1"/>
    </row>
    <row r="94" spans="1:13" s="3" customFormat="1" ht="11.25" customHeight="1">
      <c r="A94" s="16" t="s">
        <v>108</v>
      </c>
      <c r="B94" s="15"/>
      <c r="C94" s="15"/>
      <c r="D94" s="15"/>
      <c r="E94" s="16" t="s">
        <v>48</v>
      </c>
      <c r="F94" s="16"/>
      <c r="G94" s="16"/>
      <c r="J94" s="111" t="s">
        <v>53</v>
      </c>
      <c r="K94" s="111"/>
      <c r="L94" s="111"/>
      <c r="M94" s="111"/>
    </row>
    <row r="95" spans="1:13" s="3" customFormat="1" ht="12.75">
      <c r="A95" s="15" t="s">
        <v>45</v>
      </c>
      <c r="B95" s="20"/>
      <c r="C95" s="20"/>
      <c r="D95" s="1"/>
      <c r="E95" s="15" t="s">
        <v>47</v>
      </c>
      <c r="F95" s="15"/>
      <c r="G95" s="15"/>
      <c r="J95" s="110" t="s">
        <v>54</v>
      </c>
      <c r="K95" s="110"/>
      <c r="L95" s="110"/>
      <c r="M95" s="110"/>
    </row>
    <row r="96" spans="1:13" ht="12.75">
      <c r="A96" s="15" t="s">
        <v>46</v>
      </c>
      <c r="B96" s="21"/>
      <c r="C96" s="21"/>
      <c r="D96" s="21"/>
      <c r="E96" s="15" t="s">
        <v>50</v>
      </c>
      <c r="F96" s="15"/>
      <c r="G96" s="15"/>
      <c r="H96" s="3"/>
      <c r="J96" s="110" t="s">
        <v>52</v>
      </c>
      <c r="K96" s="110"/>
      <c r="L96" s="110"/>
      <c r="M96" s="110"/>
    </row>
    <row r="97" spans="1:2" ht="12.75">
      <c r="A97" s="6" t="s">
        <v>94</v>
      </c>
      <c r="B97" s="2"/>
    </row>
    <row r="98" ht="12.75">
      <c r="A98" s="6" t="s">
        <v>113</v>
      </c>
    </row>
  </sheetData>
  <sheetProtection/>
  <mergeCells count="11">
    <mergeCell ref="J92:L92"/>
    <mergeCell ref="J94:M94"/>
    <mergeCell ref="J95:M95"/>
    <mergeCell ref="E9:O9"/>
    <mergeCell ref="J96:M96"/>
    <mergeCell ref="A4:Q4"/>
    <mergeCell ref="A5:Q5"/>
    <mergeCell ref="A6:Q6"/>
    <mergeCell ref="A7:Q7"/>
    <mergeCell ref="A8:Q8"/>
    <mergeCell ref="J91:M9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Fausto Milciades Nuñez Madera</cp:lastModifiedBy>
  <cp:lastPrinted>2022-06-30T17:26:22Z</cp:lastPrinted>
  <dcterms:created xsi:type="dcterms:W3CDTF">2000-02-17T13:35:48Z</dcterms:created>
  <dcterms:modified xsi:type="dcterms:W3CDTF">2022-08-01T16:13:20Z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